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30" windowWidth="15480" windowHeight="8265" activeTab="0"/>
  </bookViews>
  <sheets>
    <sheet name="Tarifario TV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<sst xmlns="http://schemas.openxmlformats.org/spreadsheetml/2006/main" count="283" uniqueCount="164">
  <si>
    <t>Ventas</t>
  </si>
  <si>
    <t>60"</t>
  </si>
  <si>
    <t>40"</t>
  </si>
  <si>
    <t>30"</t>
  </si>
  <si>
    <t>20"</t>
  </si>
  <si>
    <t>15"</t>
  </si>
  <si>
    <t>10"</t>
  </si>
  <si>
    <t>5"</t>
  </si>
  <si>
    <t>CANAL</t>
  </si>
  <si>
    <t>PROGRAMAS</t>
  </si>
  <si>
    <t>TARIFA PUBLICADA</t>
  </si>
  <si>
    <t>AGENCIA</t>
  </si>
  <si>
    <t>CLIENTE</t>
  </si>
  <si>
    <t>SUBTOTAL NETO</t>
  </si>
  <si>
    <t>No. CIALES</t>
  </si>
  <si>
    <t>TOTAL NETO</t>
  </si>
  <si>
    <t>SERVICIOS PUBLICITARIOS</t>
  </si>
  <si>
    <t>IVA</t>
  </si>
  <si>
    <t>TOTAL A 60 DIAS</t>
  </si>
  <si>
    <t>DESCUENTO P. PAGO</t>
  </si>
  <si>
    <t>TOTAL A 30 DIAS</t>
  </si>
  <si>
    <t>DURACION COMERCIAL</t>
  </si>
  <si>
    <t>DCTOS</t>
  </si>
  <si>
    <t>COBROS</t>
  </si>
  <si>
    <t>Seleccione el programa</t>
  </si>
  <si>
    <t>Seleccione la duración</t>
  </si>
  <si>
    <t>Seleccione No. de ciales</t>
  </si>
  <si>
    <t>Realizacion proyecto: Carlos León Valdes</t>
  </si>
  <si>
    <t>Estas tarifas se dan como una guia.</t>
  </si>
  <si>
    <t>Existen restricciones y recargos en</t>
  </si>
  <si>
    <t>consultar con el medio directamente</t>
  </si>
  <si>
    <t>se recomienda en caso de duda</t>
  </si>
  <si>
    <t>Las filas de DESCUENTOS Agencia,</t>
  </si>
  <si>
    <t>Cliente, Servicios, Iva y Descuento</t>
  </si>
  <si>
    <t>Financiero se pueden modificar de</t>
  </si>
  <si>
    <t>acuerdo a la necesidad de pauta.</t>
  </si>
  <si>
    <t>Modifique el numero de comerciales</t>
  </si>
  <si>
    <t>con las flechas en el control.</t>
  </si>
  <si>
    <t xml:space="preserve">algunas ubicaciones de comerciales </t>
  </si>
  <si>
    <t>CityTV</t>
  </si>
  <si>
    <t>RCN</t>
  </si>
  <si>
    <t>CARACOL</t>
  </si>
  <si>
    <t>Uno</t>
  </si>
  <si>
    <t>Noticias Uno (Domingo 21:00)</t>
  </si>
  <si>
    <t xml:space="preserve">Club 10 7:30(S-D)                       </t>
  </si>
  <si>
    <t>Estilo (Lunes a Viernes 08:00)</t>
  </si>
  <si>
    <t>Citynoticias 8PM - (Lunes a Domingo)</t>
  </si>
  <si>
    <t>Citynoticias 1/2 Dia (Lunes a Domingo)</t>
  </si>
  <si>
    <t xml:space="preserve">Club 10 9:45 (S-D)                      </t>
  </si>
  <si>
    <t>Noticiero RCN 12:30 (Lunes a Viernes)</t>
  </si>
  <si>
    <t xml:space="preserve">Serie Animada 5.30(S)                   </t>
  </si>
  <si>
    <t>Noticiero R.C.N. (Lunes a Viernes 06:30)</t>
  </si>
  <si>
    <t>Tu Planeta Bichos 10:00 (Sábado-Domingo-Festivo)</t>
  </si>
  <si>
    <t>Los Informantes  (Domingo 20:00)</t>
  </si>
  <si>
    <t xml:space="preserve">Serie Animada 05:30 (D)                 </t>
  </si>
  <si>
    <t>Noticias Uno(Sábado 21:00)</t>
  </si>
  <si>
    <t>Noticias Uno (Festivo 21:30)</t>
  </si>
  <si>
    <t>En las Mañanas con Uno (Lunes a Viernes 07:30)</t>
  </si>
  <si>
    <t>Primer Impacto (Lunes a  Viernes 22:15)</t>
  </si>
  <si>
    <t>Cero Noticias (Domingo 20:30)</t>
  </si>
  <si>
    <t>Economía a Fondo (Miércoles 22:15)</t>
  </si>
  <si>
    <t>Primer Impacto (Domingo 13:30)</t>
  </si>
  <si>
    <t>Sábado Gigante (Sábado 20:00)</t>
  </si>
  <si>
    <t>La Revista(Lunes a Viernes 06:30)</t>
  </si>
  <si>
    <t>CM&amp; 1 PM (Lunes a Viernes 13:00)</t>
  </si>
  <si>
    <t>Machos (Lunes a Viernes 14:00)</t>
  </si>
  <si>
    <t>Click (Lunes a Viernes 18:00)</t>
  </si>
  <si>
    <t>Dos Hombres y Medio (Lunes a Viernes 18:30)</t>
  </si>
  <si>
    <t>Noticias 7 pm (Lunes a Viernes)</t>
  </si>
  <si>
    <t>CM&amp; Internacional (Lunes a Jueves 19:30)</t>
  </si>
  <si>
    <t>Panorama (Lunes a Viernes 20:00)</t>
  </si>
  <si>
    <t>Ocho y Treinta (Lunes a Viernes 20:30)</t>
  </si>
  <si>
    <t>Noticiero CM&amp; (Lunes a Viernes 21:00)</t>
  </si>
  <si>
    <t>Pregunta Yamid (Lunes a Viernes 21:50)</t>
  </si>
  <si>
    <t>Animado Uno (Sábado 09:00)</t>
  </si>
  <si>
    <t>Telepolémica (Domingo 22:15)</t>
  </si>
  <si>
    <t>Novela AAA (Lunes a Viernes 23:00)</t>
  </si>
  <si>
    <t>Arriba Bogota (Lunes a Sábado 06:00)</t>
  </si>
  <si>
    <t>Concurso AAA (Sábado-Domingo 17:00)</t>
  </si>
  <si>
    <t>Bravissimo (Sábado-Domingo-Festivo 07:30)</t>
  </si>
  <si>
    <t>Series Prime (Lunes a Viernes 21:00)</t>
  </si>
  <si>
    <t>Novela Prime (Lunes a Viernes 19:00)</t>
  </si>
  <si>
    <t>Realities Vuélese si puede (Lunes a Viernes 19:00)</t>
  </si>
  <si>
    <t>Historias de la Gente (Domingo 21:30)</t>
  </si>
  <si>
    <t>Dias de Gloria (Domingo 19:00)</t>
  </si>
  <si>
    <t>Serie Day (Lunes a Viernes 10:30)</t>
  </si>
  <si>
    <t>Novela Early (Lunes a Viernes 13:00)</t>
  </si>
  <si>
    <t>Franja NickCity (Lunes a Viernes 16:30)</t>
  </si>
  <si>
    <t>Serie Early (Lunes a Viernes 18:45)</t>
  </si>
  <si>
    <t>Buen Cine (Viernes-Sábado-Domingo 22:00)</t>
  </si>
  <si>
    <t>Documentales Familiares (domingo 19.00)</t>
  </si>
  <si>
    <t>Documentales Adultos (Sábado 21:00)</t>
  </si>
  <si>
    <t>Tu Planeta Bichos 06:00 (Sábado-Domingo-Festivo)</t>
  </si>
  <si>
    <t>Nuestro Cine Late (Sábado 22:00)</t>
  </si>
  <si>
    <t>Noticiero Late (Lunes a Viernes 23:30)</t>
  </si>
  <si>
    <t>Septimo Dia    (Domingo 21:00)</t>
  </si>
  <si>
    <t>Sabados Felices   (Sábado 20:00)</t>
  </si>
  <si>
    <t>Premier Caracol Early   (Domingo 16:30)</t>
  </si>
  <si>
    <t>La Patrona   (Lunes a Viernes 23:00)</t>
  </si>
  <si>
    <t>Prisionera   (Lunes a Viernes 10:30)</t>
  </si>
  <si>
    <t>Noticiero R.C.N. 19:00 (Lunes a Viernes 19:00)</t>
  </si>
  <si>
    <t>Noticiero R.C.N. 19:00 (Sábado-Domingo-Festivo 19:00)</t>
  </si>
  <si>
    <t>Crónicas RCN (Domingo 21:00)</t>
  </si>
  <si>
    <t>Pasión de Amor (Lunes a Viernes 17:00)</t>
  </si>
  <si>
    <t>La Rosa de Guadalupe (Lunes a Viernes 18:00)</t>
  </si>
  <si>
    <t>Serie, Película, Concurso (Sábado-Domingo-Festivo 13:00)</t>
  </si>
  <si>
    <t>Noticiero RCN 12:30 (Sábado-Domingo-Festivo)</t>
  </si>
  <si>
    <t>Liga Postobón (Sábado-Domingo 18:00)</t>
  </si>
  <si>
    <t>Noticias 1900 Caracol   (Lunes a Viernes 19:00)</t>
  </si>
  <si>
    <t>Noticias 1230 Caracol   (Lunes a Viernes)</t>
  </si>
  <si>
    <t>Noticias Noche    (Lunes a Viernes 23:30)</t>
  </si>
  <si>
    <t>Noticias 0600 Caracol  (Lunes a Viernes 06:00)</t>
  </si>
  <si>
    <t>Mujeres Al Limite    (Lunes a Viernes 17:00)</t>
  </si>
  <si>
    <t>Tu Voz Stereo (La Emisora)    (Lunes a Viernes 18:00)</t>
  </si>
  <si>
    <t>La Fila   (Sábado 17:00)</t>
  </si>
  <si>
    <t>Entre Ojos (Sábado 23:00)</t>
  </si>
  <si>
    <t>La Finca De Hoy Caracol (L-V 05:00)</t>
  </si>
  <si>
    <t>La Finca De Hoy Caracol   (Sábado-Domingo 05:00)</t>
  </si>
  <si>
    <t>Cine Playzone (S-D 10:30)</t>
  </si>
  <si>
    <t>Especiales Pirry (Domingo 21:30)</t>
  </si>
  <si>
    <t>Profesión Hogar (Lunes a Viernes 10:30)</t>
  </si>
  <si>
    <t>Cancheros (Sábado-Domingo 17:00)</t>
  </si>
  <si>
    <t>Nuestro Cine Prime (Sábado 18:00)</t>
  </si>
  <si>
    <t>Misión Impacto (Domingo 20:00)</t>
  </si>
  <si>
    <t>La Voz Kids (Lunes a Viernes 20:00)</t>
  </si>
  <si>
    <t>La Viuda Negra  (Lunes a Viernes 22:00)</t>
  </si>
  <si>
    <t>Dia A Dia II  (Lunes a Viernes 08:30)</t>
  </si>
  <si>
    <t>En otra piel   (Lunes a Viernes 10:30)</t>
  </si>
  <si>
    <t>Rastros de Mentiras (Lunes a Viernes 20:00)</t>
  </si>
  <si>
    <t>Muy Buenos Dias  (Lunes a Viernes 08:30)</t>
  </si>
  <si>
    <t>El Mundo del Campo (Lunes a Sábado 05:15)</t>
  </si>
  <si>
    <t>La Gata (Lunes a Viernes 14:00)</t>
  </si>
  <si>
    <t>Teresa (Lunes a Viernes 15:30)</t>
  </si>
  <si>
    <t>En Exclusiva (Sábado-Domingo 14:00)</t>
  </si>
  <si>
    <t>Nuestra Semana Nuestra Tele (Sábado-Domingo 15:00)</t>
  </si>
  <si>
    <t>Cine Prime Domingo-Festivos (Domingo-Festivo 20:00)</t>
  </si>
  <si>
    <t>Especiales Caracol (Domingo 21:30)</t>
  </si>
  <si>
    <t>El Rastro   (Festivo 20:00)</t>
  </si>
  <si>
    <t>Festivo Premier (Festivo 21:00)</t>
  </si>
  <si>
    <t>Noticias 1900 Caracol(S-D-F)</t>
  </si>
  <si>
    <t xml:space="preserve">Noticias 1230 Caracol(S-D-F)              </t>
  </si>
  <si>
    <t>Accion Pura Festivo (Festivo 14:00)</t>
  </si>
  <si>
    <t>Accion Pura 17:00 Festivo</t>
  </si>
  <si>
    <t>Las Mil y Una Noches (Lunes a Viernes 15:00)</t>
  </si>
  <si>
    <t>La Red (Sábado-Domingo 14:30)</t>
  </si>
  <si>
    <t>Noches De Premier(Late)   (Domingo 22:00)</t>
  </si>
  <si>
    <t>Noches De Premier (Festivo Late)</t>
  </si>
  <si>
    <t>Aventuras Mágicas Day (Festivo 05:30)</t>
  </si>
  <si>
    <t xml:space="preserve">Club 10 07:00 Festivo          </t>
  </si>
  <si>
    <t>Club 10 8.30 Festivo</t>
  </si>
  <si>
    <t>Cine Play Zone Festivo 10:30</t>
  </si>
  <si>
    <t>Especiales Reinado (Domingo 21:30)</t>
  </si>
  <si>
    <t>Pasarela Traje de Baño (Domingo 21:30)</t>
  </si>
  <si>
    <t>Elección y Coronación (Festivo 21:30)</t>
  </si>
  <si>
    <t>Un sueño llamado Salsa (Lunes a Viernes 21:00)</t>
  </si>
  <si>
    <t>El Laberinto de Alicia (Lunes a Viernes 22:00)</t>
  </si>
  <si>
    <t>Como dice el Dicho  (Lunes a Viernes 10:30)</t>
  </si>
  <si>
    <t>Rosario Tijeras(Lunes a Viernes 22:30)</t>
  </si>
  <si>
    <t>Spartacus/Cine Late (Domingo 22:30)</t>
  </si>
  <si>
    <t>Niche (Lunes a Viernes 21:00)</t>
  </si>
  <si>
    <t>Sorteo Copa América Prime (Por Definir)</t>
  </si>
  <si>
    <t>Amistoso Colombia vs EEUU  (Por Definir)</t>
  </si>
  <si>
    <t>Sorteo Copa América Early  (Por Definir)</t>
  </si>
  <si>
    <t>Amistoso Colombia vs   (Por Definir)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</si>
</sst>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$&quot;\ * #,##0.000_ ;_ &quot;$&quot;\ * \-#,##0.000_ ;_ &quot;$&quot;\ * &quot;-&quot;???_ ;_ @_ "/>
    <numFmt numFmtId="173" formatCode="_(&quot;$&quot;\ * #,##0.000_);_(&quot;$&quot;\ * \(#,##0.000\);_(&quot;$&quot;\ * &quot;-&quot;???_);_(@_)"/>
    <numFmt numFmtId="174" formatCode="0.0%"/>
    <numFmt numFmtId="175" formatCode="&quot;$&quot;\ #,##0"/>
    <numFmt numFmtId="176" formatCode="_(* #,##0.000_);_(* \(#,##0.000\);_(* &quot;-&quot;???_);_(@_)"/>
    <numFmt numFmtId="177" formatCode="_(&quot;$&quot;\ * #,##0.0000_);_(&quot;$&quot;\ * \(#,##0.0000\);_(&quot;$&quot;\ * &quot;-&quot;????_);_(@_)"/>
    <numFmt numFmtId="178" formatCode="&quot;$&quot;\ #,##0.000"/>
    <numFmt numFmtId="179" formatCode="#,##0.000_);\(#,##0.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theme="7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>
        <color rgb="FF3F3F3F"/>
      </left>
      <right style="dashed">
        <color rgb="FF3F3F3F"/>
      </right>
      <top style="dashed">
        <color rgb="FF3F3F3F"/>
      </top>
      <bottom style="dashed">
        <color rgb="FF3F3F3F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38" fillId="3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4" fillId="34" borderId="11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0" fontId="24" fillId="34" borderId="12" xfId="0" applyFont="1" applyFill="1" applyBorder="1" applyAlignment="1" applyProtection="1">
      <alignment/>
      <protection locked="0"/>
    </xf>
    <xf numFmtId="0" fontId="22" fillId="0" borderId="13" xfId="52" applyFont="1" applyFill="1" applyBorder="1" applyAlignment="1" applyProtection="1">
      <alignment horizontal="center"/>
      <protection locked="0"/>
    </xf>
    <xf numFmtId="0" fontId="40" fillId="35" borderId="14" xfId="0" applyFont="1" applyFill="1" applyBorder="1" applyAlignment="1" applyProtection="1">
      <alignment/>
      <protection locked="0"/>
    </xf>
    <xf numFmtId="168" fontId="2" fillId="33" borderId="0" xfId="0" applyNumberFormat="1" applyFont="1" applyFill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0" fontId="24" fillId="34" borderId="15" xfId="0" applyFont="1" applyFill="1" applyBorder="1" applyAlignment="1" applyProtection="1">
      <alignment/>
      <protection locked="0"/>
    </xf>
    <xf numFmtId="0" fontId="40" fillId="35" borderId="16" xfId="0" applyFont="1" applyFill="1" applyBorder="1" applyAlignment="1" applyProtection="1">
      <alignment/>
      <protection locked="0"/>
    </xf>
    <xf numFmtId="0" fontId="24" fillId="34" borderId="0" xfId="0" applyFont="1" applyFill="1" applyAlignment="1" applyProtection="1">
      <alignment/>
      <protection locked="0"/>
    </xf>
    <xf numFmtId="174" fontId="0" fillId="33" borderId="17" xfId="0" applyNumberFormat="1" applyFill="1" applyBorder="1" applyAlignment="1" applyProtection="1">
      <alignment/>
      <protection locked="0"/>
    </xf>
    <xf numFmtId="0" fontId="38" fillId="33" borderId="17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/>
      <protection locked="0"/>
    </xf>
    <xf numFmtId="172" fontId="2" fillId="33" borderId="0" xfId="0" applyNumberFormat="1" applyFont="1" applyFill="1" applyAlignment="1" applyProtection="1">
      <alignment/>
      <protection locked="0"/>
    </xf>
    <xf numFmtId="42" fontId="2" fillId="33" borderId="0" xfId="0" applyNumberFormat="1" applyFont="1" applyFill="1" applyAlignment="1" applyProtection="1">
      <alignment/>
      <protection locked="0"/>
    </xf>
    <xf numFmtId="4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/>
      <protection locked="0"/>
    </xf>
    <xf numFmtId="172" fontId="2" fillId="33" borderId="20" xfId="0" applyNumberFormat="1" applyFont="1" applyFill="1" applyBorder="1" applyAlignment="1" applyProtection="1">
      <alignment/>
      <protection locked="0"/>
    </xf>
    <xf numFmtId="172" fontId="2" fillId="33" borderId="21" xfId="0" applyNumberFormat="1" applyFont="1" applyFill="1" applyBorder="1" applyAlignment="1" applyProtection="1">
      <alignment/>
      <protection locked="0"/>
    </xf>
    <xf numFmtId="168" fontId="2" fillId="33" borderId="20" xfId="0" applyNumberFormat="1" applyFont="1" applyFill="1" applyBorder="1" applyAlignment="1" applyProtection="1">
      <alignment/>
      <protection locked="0"/>
    </xf>
    <xf numFmtId="168" fontId="2" fillId="33" borderId="21" xfId="0" applyNumberFormat="1" applyFont="1" applyFill="1" applyBorder="1" applyAlignment="1" applyProtection="1">
      <alignment/>
      <protection locked="0"/>
    </xf>
    <xf numFmtId="168" fontId="40" fillId="35" borderId="20" xfId="0" applyNumberFormat="1" applyFont="1" applyFill="1" applyBorder="1" applyAlignment="1" applyProtection="1">
      <alignment/>
      <protection locked="0"/>
    </xf>
    <xf numFmtId="168" fontId="40" fillId="35" borderId="21" xfId="0" applyNumberFormat="1" applyFont="1" applyFill="1" applyBorder="1" applyAlignment="1" applyProtection="1">
      <alignment/>
      <protection locked="0"/>
    </xf>
    <xf numFmtId="172" fontId="40" fillId="35" borderId="21" xfId="0" applyNumberFormat="1" applyFont="1" applyFill="1" applyBorder="1" applyAlignment="1" applyProtection="1">
      <alignment/>
      <protection locked="0"/>
    </xf>
    <xf numFmtId="42" fontId="40" fillId="35" borderId="21" xfId="0" applyNumberFormat="1" applyFont="1" applyFill="1" applyBorder="1" applyAlignment="1" applyProtection="1">
      <alignment/>
      <protection locked="0"/>
    </xf>
    <xf numFmtId="42" fontId="2" fillId="33" borderId="20" xfId="0" applyNumberFormat="1" applyFont="1" applyFill="1" applyBorder="1" applyAlignment="1" applyProtection="1">
      <alignment/>
      <protection locked="0"/>
    </xf>
    <xf numFmtId="42" fontId="2" fillId="33" borderId="21" xfId="0" applyNumberFormat="1" applyFont="1" applyFill="1" applyBorder="1" applyAlignment="1" applyProtection="1">
      <alignment/>
      <protection locked="0"/>
    </xf>
    <xf numFmtId="172" fontId="2" fillId="33" borderId="22" xfId="0" applyNumberFormat="1" applyFont="1" applyFill="1" applyBorder="1" applyAlignment="1" applyProtection="1">
      <alignment/>
      <protection locked="0"/>
    </xf>
    <xf numFmtId="172" fontId="2" fillId="33" borderId="23" xfId="0" applyNumberFormat="1" applyFont="1" applyFill="1" applyBorder="1" applyAlignment="1" applyProtection="1">
      <alignment/>
      <protection locked="0"/>
    </xf>
    <xf numFmtId="5" fontId="22" fillId="0" borderId="24" xfId="57" applyNumberFormat="1" applyFont="1" applyFill="1" applyBorder="1" applyAlignment="1" applyProtection="1">
      <alignment horizontal="center"/>
      <protection hidden="1" locked="0"/>
    </xf>
    <xf numFmtId="175" fontId="0" fillId="33" borderId="17" xfId="0" applyNumberFormat="1" applyFill="1" applyBorder="1" applyAlignment="1" applyProtection="1">
      <alignment horizontal="center"/>
      <protection hidden="1" locked="0"/>
    </xf>
    <xf numFmtId="175" fontId="0" fillId="33" borderId="17" xfId="0" applyNumberFormat="1" applyFill="1" applyBorder="1" applyAlignment="1" applyProtection="1">
      <alignment horizontal="center" vertical="center"/>
      <protection hidden="1" locked="0"/>
    </xf>
    <xf numFmtId="0" fontId="38" fillId="0" borderId="13" xfId="0" applyFont="1" applyFill="1" applyBorder="1" applyAlignment="1" applyProtection="1">
      <alignment horizontal="center" vertical="center"/>
      <protection hidden="1" locked="0"/>
    </xf>
    <xf numFmtId="0" fontId="41" fillId="0" borderId="0" xfId="0" applyFont="1" applyAlignment="1">
      <alignment/>
    </xf>
    <xf numFmtId="0" fontId="4" fillId="0" borderId="0" xfId="55" applyFont="1" applyBorder="1">
      <alignment/>
      <protection/>
    </xf>
    <xf numFmtId="0" fontId="4" fillId="0" borderId="0" xfId="55" applyFont="1" applyFill="1" applyBorder="1">
      <alignment/>
      <protection/>
    </xf>
    <xf numFmtId="0" fontId="2" fillId="0" borderId="0" xfId="0" applyFont="1" applyFill="1" applyBorder="1" applyAlignment="1">
      <alignment horizontal="left"/>
    </xf>
    <xf numFmtId="42" fontId="4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3</xdr:row>
      <xdr:rowOff>9525</xdr:rowOff>
    </xdr:from>
    <xdr:to>
      <xdr:col>8</xdr:col>
      <xdr:colOff>552450</xdr:colOff>
      <xdr:row>3</xdr:row>
      <xdr:rowOff>133350</xdr:rowOff>
    </xdr:to>
    <xdr:sp>
      <xdr:nvSpPr>
        <xdr:cNvPr id="1" name="1 Flecha izquierda"/>
        <xdr:cNvSpPr>
          <a:spLocks/>
        </xdr:cNvSpPr>
      </xdr:nvSpPr>
      <xdr:spPr>
        <a:xfrm>
          <a:off x="6753225" y="600075"/>
          <a:ext cx="381000" cy="123825"/>
        </a:xfrm>
        <a:prstGeom prst="leftArrow">
          <a:avLst>
            <a:gd name="adj" fmla="val -3375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</xdr:row>
      <xdr:rowOff>0</xdr:rowOff>
    </xdr:from>
    <xdr:to>
      <xdr:col>8</xdr:col>
      <xdr:colOff>552450</xdr:colOff>
      <xdr:row>4</xdr:row>
      <xdr:rowOff>123825</xdr:rowOff>
    </xdr:to>
    <xdr:sp>
      <xdr:nvSpPr>
        <xdr:cNvPr id="2" name="2 Flecha izquierda"/>
        <xdr:cNvSpPr>
          <a:spLocks/>
        </xdr:cNvSpPr>
      </xdr:nvSpPr>
      <xdr:spPr>
        <a:xfrm>
          <a:off x="6762750" y="781050"/>
          <a:ext cx="371475" cy="123825"/>
        </a:xfrm>
        <a:prstGeom prst="leftArrow">
          <a:avLst>
            <a:gd name="adj" fmla="val -33333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13</xdr:row>
      <xdr:rowOff>9525</xdr:rowOff>
    </xdr:from>
    <xdr:to>
      <xdr:col>8</xdr:col>
      <xdr:colOff>523875</xdr:colOff>
      <xdr:row>13</xdr:row>
      <xdr:rowOff>180975</xdr:rowOff>
    </xdr:to>
    <xdr:sp>
      <xdr:nvSpPr>
        <xdr:cNvPr id="3" name="3 Flecha izquierda"/>
        <xdr:cNvSpPr>
          <a:spLocks/>
        </xdr:cNvSpPr>
      </xdr:nvSpPr>
      <xdr:spPr>
        <a:xfrm>
          <a:off x="6734175" y="2505075"/>
          <a:ext cx="371475" cy="171450"/>
        </a:xfrm>
        <a:prstGeom prst="leftArrow">
          <a:avLst>
            <a:gd name="adj" fmla="val -26921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1</xdr:row>
      <xdr:rowOff>47625</xdr:rowOff>
    </xdr:from>
    <xdr:to>
      <xdr:col>2</xdr:col>
      <xdr:colOff>390525</xdr:colOff>
      <xdr:row>7</xdr:row>
      <xdr:rowOff>133350</xdr:rowOff>
    </xdr:to>
    <xdr:pic>
      <xdr:nvPicPr>
        <xdr:cNvPr id="4" name="4 Imagen" descr="Medios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23850"/>
          <a:ext cx="581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showGridLines="0" tabSelected="1" zoomScalePageLayoutView="0" workbookViewId="0" topLeftCell="A1">
      <selection activeCell="F4" sqref="F4"/>
    </sheetView>
  </sheetViews>
  <sheetFormatPr defaultColWidth="11.421875" defaultRowHeight="15"/>
  <cols>
    <col min="1" max="1" width="3.57421875" style="5" customWidth="1"/>
    <col min="2" max="2" width="4.00390625" style="5" customWidth="1"/>
    <col min="3" max="3" width="8.8515625" style="5" customWidth="1"/>
    <col min="4" max="4" width="23.7109375" style="5" customWidth="1"/>
    <col min="5" max="5" width="6.57421875" style="5" customWidth="1"/>
    <col min="6" max="6" width="52.00390625" style="5" customWidth="1"/>
    <col min="7" max="7" width="7.140625" style="5" hidden="1" customWidth="1"/>
    <col min="8" max="8" width="6.7109375" style="5" hidden="1" customWidth="1"/>
    <col min="9" max="9" width="8.8515625" style="5" customWidth="1"/>
    <col min="10" max="10" width="20.28125" style="5" customWidth="1"/>
    <col min="11" max="11" width="5.421875" style="5" customWidth="1"/>
    <col min="12" max="12" width="2.8515625" style="5" customWidth="1"/>
    <col min="13" max="13" width="15.7109375" style="5" customWidth="1"/>
    <col min="14" max="14" width="15.28125" style="5" customWidth="1"/>
    <col min="15" max="15" width="15.140625" style="5" customWidth="1"/>
    <col min="16" max="16" width="14.421875" style="5" customWidth="1"/>
    <col min="17" max="16384" width="11.421875" style="5" customWidth="1"/>
  </cols>
  <sheetData>
    <row r="1" spans="1:15" ht="21.75" customHeight="1" thickBot="1">
      <c r="A1" s="6"/>
      <c r="B1" s="3"/>
      <c r="C1" s="3"/>
      <c r="D1" s="4"/>
      <c r="E1" s="3"/>
      <c r="F1" s="28" t="s">
        <v>27</v>
      </c>
      <c r="G1" s="3"/>
      <c r="H1" s="3"/>
      <c r="I1" s="3"/>
      <c r="J1" s="4"/>
      <c r="K1" s="3"/>
      <c r="L1" s="6"/>
      <c r="M1" s="31"/>
      <c r="N1" s="32"/>
      <c r="O1" s="6"/>
    </row>
    <row r="2" spans="1:15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33"/>
      <c r="N2" s="34"/>
      <c r="O2" s="6"/>
    </row>
    <row r="3" spans="1:17" ht="15">
      <c r="A3" s="6"/>
      <c r="B3" s="6"/>
      <c r="C3" s="6"/>
      <c r="D3" s="8" t="s">
        <v>8</v>
      </c>
      <c r="E3" s="6"/>
      <c r="F3" s="50" t="str">
        <f>INDEX(Hoja1!E3:E133,G5,1)</f>
        <v>RCN</v>
      </c>
      <c r="G3" s="6"/>
      <c r="H3" s="6"/>
      <c r="I3" s="6"/>
      <c r="J3" s="6"/>
      <c r="K3" s="9"/>
      <c r="L3" s="22"/>
      <c r="M3" s="35"/>
      <c r="N3" s="36"/>
      <c r="O3" s="22"/>
      <c r="P3" s="10"/>
      <c r="Q3" s="10"/>
    </row>
    <row r="4" spans="1:17" ht="15">
      <c r="A4" s="6"/>
      <c r="B4" s="6"/>
      <c r="C4" s="6"/>
      <c r="D4" s="11" t="s">
        <v>9</v>
      </c>
      <c r="E4" s="6"/>
      <c r="F4" s="12" t="s">
        <v>94</v>
      </c>
      <c r="G4" s="6"/>
      <c r="H4" s="6"/>
      <c r="I4" s="6"/>
      <c r="J4" s="13" t="s">
        <v>24</v>
      </c>
      <c r="K4" s="14"/>
      <c r="L4" s="14"/>
      <c r="M4" s="37"/>
      <c r="N4" s="38"/>
      <c r="O4" s="14"/>
      <c r="P4" s="15"/>
      <c r="Q4" s="15"/>
    </row>
    <row r="5" spans="1:17" ht="15">
      <c r="A5" s="6"/>
      <c r="B5" s="6"/>
      <c r="C5" s="6"/>
      <c r="D5" s="16" t="s">
        <v>21</v>
      </c>
      <c r="E5" s="6"/>
      <c r="F5" s="12" t="s">
        <v>3</v>
      </c>
      <c r="G5" s="6">
        <f>MATCH(F4,Hoja1!F3:F123,0)</f>
        <v>36</v>
      </c>
      <c r="H5" s="6">
        <f>MATCH(F5,Hoja1!G2:M2,0)</f>
        <v>3</v>
      </c>
      <c r="I5" s="6"/>
      <c r="J5" s="17" t="s">
        <v>25</v>
      </c>
      <c r="K5" s="14"/>
      <c r="L5" s="14"/>
      <c r="M5" s="37"/>
      <c r="N5" s="38"/>
      <c r="O5" s="14"/>
      <c r="P5" s="15"/>
      <c r="Q5" s="15"/>
    </row>
    <row r="6" spans="1:17" ht="15">
      <c r="A6" s="6"/>
      <c r="B6" s="6"/>
      <c r="C6" s="6"/>
      <c r="D6" s="6"/>
      <c r="E6" s="6"/>
      <c r="F6" s="7"/>
      <c r="G6" s="6"/>
      <c r="H6" s="6"/>
      <c r="I6" s="6"/>
      <c r="J6" s="9"/>
      <c r="K6" s="14"/>
      <c r="L6" s="14"/>
      <c r="M6" s="39" t="s">
        <v>28</v>
      </c>
      <c r="N6" s="40"/>
      <c r="O6" s="14"/>
      <c r="P6" s="15"/>
      <c r="Q6" s="15"/>
    </row>
    <row r="7" spans="1:17" ht="15">
      <c r="A7" s="6"/>
      <c r="B7" s="6"/>
      <c r="C7" s="6"/>
      <c r="D7" s="18" t="s">
        <v>10</v>
      </c>
      <c r="E7" s="6"/>
      <c r="F7" s="47">
        <f>INDEX(Hoja1!G3:M133,G5,H5)</f>
        <v>6576000</v>
      </c>
      <c r="G7" s="6"/>
      <c r="H7" s="6"/>
      <c r="I7" s="6"/>
      <c r="J7" s="9"/>
      <c r="K7" s="14"/>
      <c r="L7" s="14"/>
      <c r="M7" s="39" t="s">
        <v>29</v>
      </c>
      <c r="N7" s="40"/>
      <c r="O7" s="14"/>
      <c r="P7" s="15"/>
      <c r="Q7" s="15"/>
    </row>
    <row r="8" spans="1:17" ht="15">
      <c r="A8" s="6"/>
      <c r="B8" s="6"/>
      <c r="C8" s="6"/>
      <c r="D8" s="6"/>
      <c r="E8" s="6"/>
      <c r="F8" s="6"/>
      <c r="G8" s="6"/>
      <c r="H8" s="6"/>
      <c r="I8" s="6"/>
      <c r="J8" s="9"/>
      <c r="K8" s="14"/>
      <c r="L8" s="14"/>
      <c r="M8" s="39" t="s">
        <v>38</v>
      </c>
      <c r="N8" s="40"/>
      <c r="O8" s="14"/>
      <c r="P8" s="15"/>
      <c r="Q8" s="15"/>
    </row>
    <row r="9" spans="1:17" ht="15">
      <c r="A9" s="6"/>
      <c r="B9" s="6"/>
      <c r="C9" s="57" t="s">
        <v>22</v>
      </c>
      <c r="D9" s="8" t="s">
        <v>11</v>
      </c>
      <c r="E9" s="19">
        <v>0.1</v>
      </c>
      <c r="F9" s="48">
        <f>(F7*E9)</f>
        <v>657600</v>
      </c>
      <c r="G9" s="6"/>
      <c r="H9" s="6"/>
      <c r="I9" s="6"/>
      <c r="J9" s="9"/>
      <c r="K9" s="14"/>
      <c r="L9" s="14"/>
      <c r="M9" s="39" t="s">
        <v>31</v>
      </c>
      <c r="N9" s="40"/>
      <c r="O9" s="14"/>
      <c r="P9" s="15"/>
      <c r="Q9" s="15"/>
    </row>
    <row r="10" spans="1:17" ht="15">
      <c r="A10" s="6"/>
      <c r="B10" s="6"/>
      <c r="C10" s="58"/>
      <c r="D10" s="16" t="s">
        <v>12</v>
      </c>
      <c r="E10" s="19">
        <v>0.1</v>
      </c>
      <c r="F10" s="49">
        <f>(F7-F9)*E10</f>
        <v>591840</v>
      </c>
      <c r="G10" s="6"/>
      <c r="H10" s="6"/>
      <c r="I10" s="6"/>
      <c r="J10" s="9"/>
      <c r="K10" s="14"/>
      <c r="L10" s="14"/>
      <c r="M10" s="39" t="s">
        <v>30</v>
      </c>
      <c r="N10" s="40"/>
      <c r="O10" s="14"/>
      <c r="P10" s="15"/>
      <c r="Q10" s="15"/>
    </row>
    <row r="11" spans="1:17" ht="15">
      <c r="A11" s="6"/>
      <c r="B11" s="6"/>
      <c r="C11" s="6"/>
      <c r="D11" s="6"/>
      <c r="E11" s="6"/>
      <c r="F11" s="6"/>
      <c r="G11" s="6"/>
      <c r="H11" s="6"/>
      <c r="I11" s="6"/>
      <c r="J11" s="9"/>
      <c r="K11" s="14"/>
      <c r="L11" s="14"/>
      <c r="M11" s="37"/>
      <c r="N11" s="38"/>
      <c r="O11" s="14"/>
      <c r="P11" s="15"/>
      <c r="Q11" s="15"/>
    </row>
    <row r="12" spans="1:17" ht="15">
      <c r="A12" s="6"/>
      <c r="B12" s="6"/>
      <c r="C12" s="6"/>
      <c r="D12" s="18" t="s">
        <v>13</v>
      </c>
      <c r="E12" s="6"/>
      <c r="F12" s="49">
        <f>(F7-F9-F10)</f>
        <v>5326560</v>
      </c>
      <c r="G12" s="6"/>
      <c r="H12" s="6"/>
      <c r="I12" s="6"/>
      <c r="J12" s="9"/>
      <c r="K12" s="14"/>
      <c r="L12" s="14"/>
      <c r="M12" s="37"/>
      <c r="N12" s="38"/>
      <c r="O12" s="14"/>
      <c r="P12" s="15"/>
      <c r="Q12" s="15"/>
    </row>
    <row r="13" spans="1:17" ht="15">
      <c r="A13" s="6"/>
      <c r="B13" s="6"/>
      <c r="C13" s="6"/>
      <c r="D13" s="6"/>
      <c r="E13" s="6"/>
      <c r="F13" s="6"/>
      <c r="G13" s="6"/>
      <c r="H13" s="6"/>
      <c r="I13" s="6"/>
      <c r="J13" s="9"/>
      <c r="K13" s="14"/>
      <c r="L13" s="14"/>
      <c r="M13" s="39" t="s">
        <v>36</v>
      </c>
      <c r="N13" s="40"/>
      <c r="O13" s="14"/>
      <c r="P13" s="15"/>
      <c r="Q13" s="15"/>
    </row>
    <row r="14" spans="1:17" ht="15">
      <c r="A14" s="6"/>
      <c r="B14" s="6"/>
      <c r="C14" s="6"/>
      <c r="D14" s="18" t="s">
        <v>14</v>
      </c>
      <c r="E14" s="20">
        <v>1</v>
      </c>
      <c r="F14" s="6"/>
      <c r="G14" s="6"/>
      <c r="H14" s="6"/>
      <c r="I14" s="6"/>
      <c r="J14" s="21" t="s">
        <v>26</v>
      </c>
      <c r="K14" s="14"/>
      <c r="L14" s="14"/>
      <c r="M14" s="39" t="s">
        <v>37</v>
      </c>
      <c r="N14" s="40"/>
      <c r="O14" s="14"/>
      <c r="P14" s="15"/>
      <c r="Q14" s="15"/>
    </row>
    <row r="15" spans="1:17" ht="15">
      <c r="A15" s="6"/>
      <c r="B15" s="6"/>
      <c r="C15" s="6"/>
      <c r="D15" s="6"/>
      <c r="E15" s="6"/>
      <c r="F15" s="6"/>
      <c r="G15" s="6"/>
      <c r="H15" s="6"/>
      <c r="I15" s="6"/>
      <c r="J15" s="9"/>
      <c r="K15" s="14"/>
      <c r="L15" s="14"/>
      <c r="M15" s="37"/>
      <c r="N15" s="38"/>
      <c r="O15" s="14"/>
      <c r="P15" s="15"/>
      <c r="Q15" s="15"/>
    </row>
    <row r="16" spans="1:17" ht="15">
      <c r="A16" s="6"/>
      <c r="B16" s="6"/>
      <c r="C16" s="6"/>
      <c r="D16" s="18" t="s">
        <v>15</v>
      </c>
      <c r="E16" s="6"/>
      <c r="F16" s="49">
        <f>(F12*E14)</f>
        <v>5326560</v>
      </c>
      <c r="G16" s="6"/>
      <c r="H16" s="6"/>
      <c r="I16" s="6"/>
      <c r="J16" s="9"/>
      <c r="K16" s="14"/>
      <c r="L16" s="14"/>
      <c r="M16" s="37"/>
      <c r="N16" s="38"/>
      <c r="O16" s="14"/>
      <c r="P16" s="15"/>
      <c r="Q16" s="15"/>
    </row>
    <row r="17" spans="1:17" ht="15">
      <c r="A17" s="6"/>
      <c r="B17" s="6"/>
      <c r="C17" s="6"/>
      <c r="D17" s="6"/>
      <c r="E17" s="6"/>
      <c r="F17" s="6"/>
      <c r="G17" s="6"/>
      <c r="H17" s="6"/>
      <c r="I17" s="6"/>
      <c r="J17" s="9"/>
      <c r="K17" s="14"/>
      <c r="L17" s="14"/>
      <c r="M17" s="39" t="s">
        <v>32</v>
      </c>
      <c r="N17" s="40"/>
      <c r="O17" s="14"/>
      <c r="P17" s="15"/>
      <c r="Q17" s="15"/>
    </row>
    <row r="18" spans="1:17" ht="15">
      <c r="A18" s="6"/>
      <c r="B18" s="6"/>
      <c r="C18" s="57" t="s">
        <v>23</v>
      </c>
      <c r="D18" s="8" t="s">
        <v>16</v>
      </c>
      <c r="E18" s="19">
        <v>0.03</v>
      </c>
      <c r="F18" s="49">
        <f>(F16*E18)</f>
        <v>159796.8</v>
      </c>
      <c r="G18" s="6"/>
      <c r="H18" s="6"/>
      <c r="I18" s="6"/>
      <c r="J18" s="9"/>
      <c r="K18" s="22"/>
      <c r="L18" s="14"/>
      <c r="M18" s="39" t="s">
        <v>33</v>
      </c>
      <c r="N18" s="41"/>
      <c r="O18" s="22"/>
      <c r="P18" s="10"/>
      <c r="Q18" s="10"/>
    </row>
    <row r="19" spans="1:17" ht="15">
      <c r="A19" s="6"/>
      <c r="B19" s="6"/>
      <c r="C19" s="58"/>
      <c r="D19" s="16" t="s">
        <v>17</v>
      </c>
      <c r="E19" s="19">
        <v>0.16</v>
      </c>
      <c r="F19" s="48">
        <f>(F7+F18)*E19</f>
        <v>1077727.488</v>
      </c>
      <c r="G19" s="6"/>
      <c r="H19" s="6"/>
      <c r="I19" s="6"/>
      <c r="J19" s="9"/>
      <c r="K19" s="23"/>
      <c r="L19" s="14"/>
      <c r="M19" s="39" t="s">
        <v>34</v>
      </c>
      <c r="N19" s="42"/>
      <c r="O19" s="23"/>
      <c r="P19" s="24"/>
      <c r="Q19" s="24"/>
    </row>
    <row r="20" spans="1:17" ht="15">
      <c r="A20" s="6"/>
      <c r="B20" s="6"/>
      <c r="C20" s="6"/>
      <c r="D20" s="6"/>
      <c r="E20" s="6"/>
      <c r="F20" s="6"/>
      <c r="G20" s="6"/>
      <c r="H20" s="6"/>
      <c r="I20" s="6"/>
      <c r="J20" s="9"/>
      <c r="K20" s="22"/>
      <c r="L20" s="14"/>
      <c r="M20" s="39" t="s">
        <v>35</v>
      </c>
      <c r="N20" s="41"/>
      <c r="O20" s="22"/>
      <c r="P20" s="10"/>
      <c r="Q20" s="10"/>
    </row>
    <row r="21" spans="1:17" ht="15">
      <c r="A21" s="6"/>
      <c r="B21" s="6"/>
      <c r="C21" s="6"/>
      <c r="D21" s="18" t="s">
        <v>18</v>
      </c>
      <c r="E21" s="6"/>
      <c r="F21" s="49">
        <f>(F16+F18+F19)</f>
        <v>6564084.288</v>
      </c>
      <c r="G21" s="6"/>
      <c r="H21" s="6"/>
      <c r="I21" s="6"/>
      <c r="J21" s="9"/>
      <c r="K21" s="23"/>
      <c r="L21" s="23"/>
      <c r="M21" s="43"/>
      <c r="N21" s="44"/>
      <c r="O21" s="23"/>
      <c r="P21" s="24"/>
      <c r="Q21" s="24"/>
    </row>
    <row r="22" spans="1:17" ht="9.75" customHeight="1">
      <c r="A22" s="6"/>
      <c r="B22" s="6"/>
      <c r="C22" s="6"/>
      <c r="D22" s="6"/>
      <c r="E22" s="6"/>
      <c r="F22" s="6"/>
      <c r="G22" s="6"/>
      <c r="H22" s="6"/>
      <c r="I22" s="6"/>
      <c r="J22" s="9"/>
      <c r="K22" s="22"/>
      <c r="L22" s="22"/>
      <c r="M22" s="35"/>
      <c r="N22" s="36"/>
      <c r="O22" s="22"/>
      <c r="P22" s="10"/>
      <c r="Q22" s="10"/>
    </row>
    <row r="23" spans="1:17" ht="15">
      <c r="A23" s="6"/>
      <c r="B23" s="6"/>
      <c r="C23" s="6"/>
      <c r="D23" s="18" t="s">
        <v>19</v>
      </c>
      <c r="E23" s="19">
        <v>0.03</v>
      </c>
      <c r="F23" s="49">
        <f>(F16*E23)</f>
        <v>159796.8</v>
      </c>
      <c r="G23" s="6"/>
      <c r="H23" s="6"/>
      <c r="I23" s="6"/>
      <c r="J23" s="9"/>
      <c r="K23" s="22"/>
      <c r="L23" s="22"/>
      <c r="M23" s="35"/>
      <c r="N23" s="36"/>
      <c r="O23" s="22"/>
      <c r="P23" s="10"/>
      <c r="Q23" s="10"/>
    </row>
    <row r="24" spans="1:17" ht="9.75" customHeight="1">
      <c r="A24" s="6"/>
      <c r="B24" s="6"/>
      <c r="C24" s="6"/>
      <c r="D24" s="6"/>
      <c r="E24" s="6"/>
      <c r="F24" s="6"/>
      <c r="G24" s="6"/>
      <c r="H24" s="6"/>
      <c r="I24" s="6"/>
      <c r="J24" s="9"/>
      <c r="K24" s="22"/>
      <c r="L24" s="22"/>
      <c r="M24" s="35"/>
      <c r="N24" s="36"/>
      <c r="O24" s="22"/>
      <c r="P24" s="10"/>
      <c r="Q24" s="10"/>
    </row>
    <row r="25" spans="1:17" ht="15">
      <c r="A25" s="6"/>
      <c r="B25" s="6"/>
      <c r="C25" s="6"/>
      <c r="D25" s="18" t="s">
        <v>20</v>
      </c>
      <c r="E25" s="6"/>
      <c r="F25" s="49">
        <f>(F21-F23)</f>
        <v>6404287.488</v>
      </c>
      <c r="G25" s="6"/>
      <c r="H25" s="6"/>
      <c r="I25" s="6"/>
      <c r="J25" s="9"/>
      <c r="K25" s="22"/>
      <c r="L25" s="22"/>
      <c r="M25" s="45"/>
      <c r="N25" s="46"/>
      <c r="O25" s="22"/>
      <c r="P25" s="10"/>
      <c r="Q25" s="10"/>
    </row>
    <row r="26" spans="1:17" ht="15">
      <c r="A26" s="6"/>
      <c r="B26" s="6"/>
      <c r="C26" s="6"/>
      <c r="D26" s="6"/>
      <c r="E26" s="6"/>
      <c r="F26" s="6"/>
      <c r="G26" s="6"/>
      <c r="H26" s="6"/>
      <c r="I26" s="6"/>
      <c r="J26" s="9"/>
      <c r="K26" s="22"/>
      <c r="L26" s="22"/>
      <c r="M26" s="22"/>
      <c r="N26" s="22"/>
      <c r="O26" s="22"/>
      <c r="P26" s="10"/>
      <c r="Q26" s="10"/>
    </row>
    <row r="27" spans="1:17" ht="15">
      <c r="A27" s="6"/>
      <c r="B27" s="6"/>
      <c r="C27" s="6"/>
      <c r="D27" s="6"/>
      <c r="E27" s="6"/>
      <c r="F27" s="6"/>
      <c r="G27" s="6"/>
      <c r="H27" s="6"/>
      <c r="I27" s="6"/>
      <c r="J27" s="9"/>
      <c r="K27" s="22"/>
      <c r="L27" s="22"/>
      <c r="M27" s="22"/>
      <c r="N27" s="22"/>
      <c r="O27" s="22"/>
      <c r="P27" s="10"/>
      <c r="Q27" s="10"/>
    </row>
    <row r="28" spans="10:17" ht="15">
      <c r="J28" s="25"/>
      <c r="K28" s="10"/>
      <c r="L28" s="10"/>
      <c r="M28" s="10"/>
      <c r="N28" s="10"/>
      <c r="O28" s="10"/>
      <c r="P28" s="10"/>
      <c r="Q28" s="10"/>
    </row>
    <row r="29" spans="10:17" ht="15">
      <c r="J29" s="25"/>
      <c r="K29" s="10"/>
      <c r="L29" s="10"/>
      <c r="M29" s="10"/>
      <c r="N29" s="10"/>
      <c r="O29" s="10"/>
      <c r="P29" s="10"/>
      <c r="Q29" s="10"/>
    </row>
    <row r="30" spans="10:17" ht="15">
      <c r="J30" s="25"/>
      <c r="K30" s="10"/>
      <c r="L30" s="10"/>
      <c r="M30" s="10"/>
      <c r="N30" s="10"/>
      <c r="O30" s="10"/>
      <c r="P30" s="10"/>
      <c r="Q30" s="10"/>
    </row>
    <row r="31" spans="10:17" ht="15">
      <c r="J31" s="25"/>
      <c r="K31" s="10"/>
      <c r="L31" s="10"/>
      <c r="M31" s="10"/>
      <c r="N31" s="10"/>
      <c r="O31" s="10"/>
      <c r="P31" s="10"/>
      <c r="Q31" s="10"/>
    </row>
    <row r="32" spans="10:17" ht="15">
      <c r="J32" s="25"/>
      <c r="K32" s="10"/>
      <c r="L32" s="10"/>
      <c r="M32" s="10"/>
      <c r="N32" s="10"/>
      <c r="O32" s="10"/>
      <c r="P32" s="10"/>
      <c r="Q32" s="10"/>
    </row>
    <row r="33" spans="10:17" ht="15">
      <c r="J33" s="25"/>
      <c r="K33" s="10"/>
      <c r="L33" s="10"/>
      <c r="M33" s="10"/>
      <c r="N33" s="10"/>
      <c r="O33" s="10"/>
      <c r="P33" s="10"/>
      <c r="Q33" s="10"/>
    </row>
    <row r="34" spans="10:17" ht="15">
      <c r="J34" s="25"/>
      <c r="K34" s="10"/>
      <c r="L34" s="10"/>
      <c r="M34" s="10"/>
      <c r="N34" s="10"/>
      <c r="O34" s="10"/>
      <c r="P34" s="10"/>
      <c r="Q34" s="10"/>
    </row>
    <row r="35" spans="10:17" ht="15">
      <c r="J35" s="25"/>
      <c r="K35" s="10"/>
      <c r="L35" s="10"/>
      <c r="M35" s="10"/>
      <c r="N35" s="10"/>
      <c r="O35" s="10"/>
      <c r="P35" s="10"/>
      <c r="Q35" s="10"/>
    </row>
    <row r="36" spans="10:17" ht="15">
      <c r="J36" s="25"/>
      <c r="K36" s="10"/>
      <c r="L36" s="10"/>
      <c r="M36" s="10"/>
      <c r="N36" s="10"/>
      <c r="O36" s="10"/>
      <c r="P36" s="10"/>
      <c r="Q36" s="10"/>
    </row>
    <row r="37" spans="10:17" ht="15">
      <c r="J37" s="25"/>
      <c r="K37" s="10"/>
      <c r="L37" s="10"/>
      <c r="M37" s="10"/>
      <c r="N37" s="10"/>
      <c r="O37" s="10"/>
      <c r="P37" s="10"/>
      <c r="Q37" s="10"/>
    </row>
    <row r="38" spans="10:17" ht="15">
      <c r="J38" s="25"/>
      <c r="K38" s="10"/>
      <c r="L38" s="10"/>
      <c r="M38" s="10"/>
      <c r="N38" s="10"/>
      <c r="O38" s="10"/>
      <c r="P38" s="10"/>
      <c r="Q38" s="10"/>
    </row>
    <row r="39" spans="10:17" ht="15">
      <c r="J39" s="25"/>
      <c r="K39" s="10"/>
      <c r="L39" s="10"/>
      <c r="M39" s="10"/>
      <c r="N39" s="10"/>
      <c r="O39" s="10"/>
      <c r="P39" s="10"/>
      <c r="Q39" s="10"/>
    </row>
    <row r="40" spans="10:17" ht="15">
      <c r="J40" s="25"/>
      <c r="K40" s="10"/>
      <c r="L40" s="10"/>
      <c r="M40" s="10"/>
      <c r="N40" s="10"/>
      <c r="O40" s="10"/>
      <c r="P40" s="10"/>
      <c r="Q40" s="10"/>
    </row>
    <row r="41" spans="10:17" ht="15">
      <c r="J41" s="25"/>
      <c r="K41" s="10"/>
      <c r="L41" s="10"/>
      <c r="M41" s="10"/>
      <c r="N41" s="10"/>
      <c r="O41" s="10"/>
      <c r="P41" s="10"/>
      <c r="Q41" s="10"/>
    </row>
    <row r="42" spans="10:17" ht="15">
      <c r="J42" s="25"/>
      <c r="K42" s="10"/>
      <c r="L42" s="10"/>
      <c r="M42" s="10"/>
      <c r="N42" s="10"/>
      <c r="O42" s="10"/>
      <c r="P42" s="10"/>
      <c r="Q42" s="10"/>
    </row>
    <row r="43" spans="10:17" ht="15">
      <c r="J43" s="25"/>
      <c r="K43" s="10"/>
      <c r="L43" s="10"/>
      <c r="M43" s="10"/>
      <c r="N43" s="10"/>
      <c r="O43" s="10"/>
      <c r="P43" s="10"/>
      <c r="Q43" s="10"/>
    </row>
    <row r="44" spans="10:17" ht="15">
      <c r="J44" s="25"/>
      <c r="K44" s="10"/>
      <c r="L44" s="10"/>
      <c r="M44" s="10"/>
      <c r="N44" s="10"/>
      <c r="O44" s="10"/>
      <c r="P44" s="10"/>
      <c r="Q44" s="10"/>
    </row>
    <row r="45" spans="10:17" ht="15">
      <c r="J45" s="25"/>
      <c r="K45" s="10"/>
      <c r="L45" s="10"/>
      <c r="M45" s="10"/>
      <c r="N45" s="10"/>
      <c r="O45" s="10"/>
      <c r="P45" s="10"/>
      <c r="Q45" s="10"/>
    </row>
    <row r="46" spans="10:17" ht="15">
      <c r="J46" s="25"/>
      <c r="K46" s="10"/>
      <c r="L46" s="10"/>
      <c r="M46" s="10"/>
      <c r="N46" s="10"/>
      <c r="O46" s="10"/>
      <c r="P46" s="10"/>
      <c r="Q46" s="10"/>
    </row>
    <row r="47" spans="10:17" ht="15">
      <c r="J47" s="25"/>
      <c r="K47" s="10"/>
      <c r="L47" s="10"/>
      <c r="M47" s="10"/>
      <c r="N47" s="10"/>
      <c r="O47" s="10"/>
      <c r="P47" s="10"/>
      <c r="Q47" s="10"/>
    </row>
    <row r="48" spans="10:17" ht="15">
      <c r="J48" s="25"/>
      <c r="K48" s="10"/>
      <c r="L48" s="10"/>
      <c r="M48" s="10"/>
      <c r="N48" s="10"/>
      <c r="O48" s="10"/>
      <c r="P48" s="10"/>
      <c r="Q48" s="10"/>
    </row>
    <row r="49" spans="10:17" ht="15">
      <c r="J49" s="25"/>
      <c r="K49" s="10"/>
      <c r="L49" s="10"/>
      <c r="M49" s="10"/>
      <c r="N49" s="10"/>
      <c r="O49" s="10"/>
      <c r="P49" s="10"/>
      <c r="Q49" s="10"/>
    </row>
    <row r="50" spans="10:17" ht="15">
      <c r="J50" s="25"/>
      <c r="K50" s="10"/>
      <c r="L50" s="10"/>
      <c r="M50" s="10"/>
      <c r="N50" s="10"/>
      <c r="O50" s="10"/>
      <c r="P50" s="10"/>
      <c r="Q50" s="10"/>
    </row>
    <row r="51" spans="10:17" ht="15">
      <c r="J51" s="25"/>
      <c r="K51" s="10"/>
      <c r="L51" s="10"/>
      <c r="M51" s="10"/>
      <c r="N51" s="10"/>
      <c r="O51" s="10"/>
      <c r="P51" s="10"/>
      <c r="Q51" s="10"/>
    </row>
    <row r="52" spans="10:17" ht="15">
      <c r="J52" s="25"/>
      <c r="K52" s="10"/>
      <c r="L52" s="10"/>
      <c r="M52" s="10"/>
      <c r="N52" s="10"/>
      <c r="O52" s="10"/>
      <c r="P52" s="10"/>
      <c r="Q52" s="10"/>
    </row>
    <row r="53" spans="10:17" ht="15">
      <c r="J53" s="25"/>
      <c r="K53" s="10"/>
      <c r="L53" s="10"/>
      <c r="M53" s="10"/>
      <c r="N53" s="10"/>
      <c r="O53" s="10"/>
      <c r="P53" s="10"/>
      <c r="Q53" s="10"/>
    </row>
    <row r="54" spans="10:17" ht="15">
      <c r="J54" s="26"/>
      <c r="K54" s="15"/>
      <c r="L54" s="15"/>
      <c r="M54" s="15"/>
      <c r="N54" s="15"/>
      <c r="O54" s="15"/>
      <c r="P54" s="15"/>
      <c r="Q54" s="15"/>
    </row>
    <row r="55" spans="10:17" ht="15">
      <c r="J55" s="26"/>
      <c r="K55" s="15"/>
      <c r="L55" s="15"/>
      <c r="M55" s="15"/>
      <c r="N55" s="15"/>
      <c r="O55" s="15"/>
      <c r="P55" s="15"/>
      <c r="Q55" s="15"/>
    </row>
    <row r="56" spans="10:17" ht="15">
      <c r="J56" s="25"/>
      <c r="K56" s="15"/>
      <c r="L56" s="15"/>
      <c r="M56" s="15"/>
      <c r="N56" s="15"/>
      <c r="O56" s="15"/>
      <c r="P56" s="15"/>
      <c r="Q56" s="15"/>
    </row>
    <row r="57" spans="10:17" ht="15">
      <c r="J57" s="25"/>
      <c r="K57" s="15"/>
      <c r="L57" s="15"/>
      <c r="M57" s="15"/>
      <c r="N57" s="15"/>
      <c r="O57" s="15"/>
      <c r="P57" s="15"/>
      <c r="Q57" s="15"/>
    </row>
    <row r="58" spans="10:17" ht="15">
      <c r="J58" s="25"/>
      <c r="K58" s="15"/>
      <c r="L58" s="15"/>
      <c r="M58" s="15"/>
      <c r="N58" s="15"/>
      <c r="O58" s="15"/>
      <c r="P58" s="15"/>
      <c r="Q58" s="15"/>
    </row>
    <row r="59" spans="10:17" ht="15">
      <c r="J59" s="25"/>
      <c r="K59" s="15"/>
      <c r="L59" s="15"/>
      <c r="M59" s="15"/>
      <c r="N59" s="15"/>
      <c r="O59" s="15"/>
      <c r="P59" s="15"/>
      <c r="Q59" s="15"/>
    </row>
    <row r="60" spans="10:17" ht="15">
      <c r="J60" s="26"/>
      <c r="K60" s="15"/>
      <c r="L60" s="15"/>
      <c r="M60" s="15"/>
      <c r="N60" s="15"/>
      <c r="O60" s="15"/>
      <c r="P60" s="15"/>
      <c r="Q60" s="15"/>
    </row>
    <row r="61" spans="10:17" ht="15">
      <c r="J61" s="26"/>
      <c r="K61" s="15"/>
      <c r="L61" s="15"/>
      <c r="M61" s="15"/>
      <c r="N61" s="15"/>
      <c r="O61" s="15"/>
      <c r="P61" s="15"/>
      <c r="Q61" s="15"/>
    </row>
    <row r="62" spans="10:17" ht="15">
      <c r="J62" s="26"/>
      <c r="K62" s="15"/>
      <c r="L62" s="15"/>
      <c r="M62" s="15"/>
      <c r="N62" s="15"/>
      <c r="O62" s="15"/>
      <c r="P62" s="15"/>
      <c r="Q62" s="15"/>
    </row>
    <row r="63" spans="10:17" ht="15">
      <c r="J63" s="26"/>
      <c r="K63" s="15"/>
      <c r="L63" s="15"/>
      <c r="M63" s="15"/>
      <c r="N63" s="15"/>
      <c r="O63" s="15"/>
      <c r="P63" s="15"/>
      <c r="Q63" s="15"/>
    </row>
    <row r="64" spans="10:17" ht="15">
      <c r="J64" s="26"/>
      <c r="K64" s="15"/>
      <c r="L64" s="15"/>
      <c r="M64" s="15"/>
      <c r="N64" s="15"/>
      <c r="O64" s="15"/>
      <c r="P64" s="15"/>
      <c r="Q64" s="15"/>
    </row>
    <row r="65" spans="10:17" ht="15">
      <c r="J65" s="26"/>
      <c r="K65" s="15"/>
      <c r="L65" s="15"/>
      <c r="M65" s="15"/>
      <c r="N65" s="15"/>
      <c r="O65" s="15"/>
      <c r="P65" s="15"/>
      <c r="Q65" s="15"/>
    </row>
    <row r="66" spans="10:17" ht="15">
      <c r="J66" s="26"/>
      <c r="K66" s="15"/>
      <c r="L66" s="15"/>
      <c r="M66" s="15"/>
      <c r="N66" s="15"/>
      <c r="O66" s="15"/>
      <c r="P66" s="15"/>
      <c r="Q66" s="15"/>
    </row>
    <row r="67" spans="10:17" ht="15">
      <c r="J67" s="26"/>
      <c r="K67" s="15"/>
      <c r="L67" s="15"/>
      <c r="M67" s="15"/>
      <c r="N67" s="15"/>
      <c r="O67" s="15"/>
      <c r="P67" s="15"/>
      <c r="Q67" s="15"/>
    </row>
    <row r="68" spans="10:17" ht="15">
      <c r="J68" s="26"/>
      <c r="K68" s="15"/>
      <c r="L68" s="15"/>
      <c r="M68" s="15"/>
      <c r="N68" s="15"/>
      <c r="O68" s="15"/>
      <c r="P68" s="15"/>
      <c r="Q68" s="15"/>
    </row>
    <row r="69" spans="10:17" ht="15">
      <c r="J69" s="26"/>
      <c r="K69" s="15"/>
      <c r="L69" s="15"/>
      <c r="M69" s="15"/>
      <c r="N69" s="15"/>
      <c r="O69" s="15"/>
      <c r="P69" s="15"/>
      <c r="Q69" s="15"/>
    </row>
    <row r="70" spans="10:17" ht="15">
      <c r="J70" s="26"/>
      <c r="K70" s="15"/>
      <c r="L70" s="15"/>
      <c r="M70" s="15"/>
      <c r="N70" s="15"/>
      <c r="O70" s="15"/>
      <c r="P70" s="15"/>
      <c r="Q70" s="15"/>
    </row>
    <row r="71" spans="10:17" ht="15">
      <c r="J71" s="26"/>
      <c r="K71" s="15"/>
      <c r="L71" s="15"/>
      <c r="M71" s="15"/>
      <c r="N71" s="15"/>
      <c r="O71" s="15"/>
      <c r="P71" s="15"/>
      <c r="Q71" s="15"/>
    </row>
    <row r="72" spans="10:17" ht="15">
      <c r="J72" s="25"/>
      <c r="K72" s="15"/>
      <c r="L72" s="15"/>
      <c r="M72" s="15"/>
      <c r="N72" s="15"/>
      <c r="O72" s="15"/>
      <c r="P72" s="15"/>
      <c r="Q72" s="15"/>
    </row>
    <row r="73" spans="10:17" ht="15">
      <c r="J73" s="25"/>
      <c r="K73" s="15"/>
      <c r="L73" s="15"/>
      <c r="M73" s="15"/>
      <c r="N73" s="15"/>
      <c r="O73" s="15"/>
      <c r="P73" s="15"/>
      <c r="Q73" s="15"/>
    </row>
    <row r="74" spans="10:17" ht="15">
      <c r="J74" s="25"/>
      <c r="K74" s="15"/>
      <c r="L74" s="15"/>
      <c r="M74" s="15"/>
      <c r="N74" s="15"/>
      <c r="O74" s="15"/>
      <c r="P74" s="15"/>
      <c r="Q74" s="15"/>
    </row>
    <row r="75" spans="10:17" ht="15">
      <c r="J75" s="25"/>
      <c r="K75" s="15"/>
      <c r="L75" s="15"/>
      <c r="M75" s="15"/>
      <c r="N75" s="15"/>
      <c r="O75" s="15"/>
      <c r="P75" s="15"/>
      <c r="Q75" s="15"/>
    </row>
    <row r="76" spans="10:17" ht="15">
      <c r="J76" s="25"/>
      <c r="K76" s="15"/>
      <c r="L76" s="15"/>
      <c r="M76" s="15"/>
      <c r="N76" s="15"/>
      <c r="O76" s="15"/>
      <c r="P76" s="15"/>
      <c r="Q76" s="15"/>
    </row>
    <row r="77" spans="10:17" ht="15">
      <c r="J77" s="25"/>
      <c r="K77" s="15"/>
      <c r="L77" s="15"/>
      <c r="M77" s="15"/>
      <c r="N77" s="15"/>
      <c r="O77" s="15"/>
      <c r="P77" s="15"/>
      <c r="Q77" s="15"/>
    </row>
    <row r="78" spans="10:17" ht="15">
      <c r="J78" s="25"/>
      <c r="K78" s="10"/>
      <c r="L78" s="10"/>
      <c r="M78" s="10"/>
      <c r="N78" s="10"/>
      <c r="O78" s="10"/>
      <c r="P78" s="10"/>
      <c r="Q78" s="10"/>
    </row>
    <row r="79" spans="10:17" ht="15">
      <c r="J79" s="25"/>
      <c r="K79" s="10"/>
      <c r="L79" s="10"/>
      <c r="M79" s="10"/>
      <c r="N79" s="10"/>
      <c r="O79" s="10"/>
      <c r="P79" s="10"/>
      <c r="Q79" s="10"/>
    </row>
    <row r="80" spans="10:17" ht="15">
      <c r="J80" s="25"/>
      <c r="K80" s="10"/>
      <c r="L80" s="10"/>
      <c r="M80" s="10"/>
      <c r="N80" s="10"/>
      <c r="O80" s="10"/>
      <c r="P80" s="10"/>
      <c r="Q80" s="10"/>
    </row>
    <row r="81" spans="10:17" ht="15">
      <c r="J81" s="25"/>
      <c r="K81" s="10"/>
      <c r="L81" s="10"/>
      <c r="M81" s="10"/>
      <c r="N81" s="10"/>
      <c r="O81" s="10"/>
      <c r="P81" s="10"/>
      <c r="Q81" s="10"/>
    </row>
    <row r="82" spans="10:17" ht="15">
      <c r="J82" s="25"/>
      <c r="K82" s="10"/>
      <c r="L82" s="10"/>
      <c r="M82" s="10"/>
      <c r="N82" s="10"/>
      <c r="O82" s="10"/>
      <c r="P82" s="10"/>
      <c r="Q82" s="10"/>
    </row>
    <row r="83" spans="10:17" ht="15">
      <c r="J83" s="25"/>
      <c r="K83" s="10"/>
      <c r="L83" s="10"/>
      <c r="M83" s="10"/>
      <c r="N83" s="10"/>
      <c r="O83" s="10"/>
      <c r="P83" s="10"/>
      <c r="Q83" s="10"/>
    </row>
    <row r="84" spans="10:17" ht="15">
      <c r="J84" s="25"/>
      <c r="K84" s="10"/>
      <c r="L84" s="10"/>
      <c r="M84" s="10"/>
      <c r="N84" s="10"/>
      <c r="O84" s="10"/>
      <c r="P84" s="10"/>
      <c r="Q84" s="10"/>
    </row>
    <row r="85" spans="10:17" ht="15">
      <c r="J85" s="25"/>
      <c r="K85" s="10"/>
      <c r="L85" s="10"/>
      <c r="M85" s="10"/>
      <c r="N85" s="10"/>
      <c r="O85" s="10"/>
      <c r="P85" s="10"/>
      <c r="Q85" s="10"/>
    </row>
    <row r="86" spans="10:17" ht="15">
      <c r="J86" s="25"/>
      <c r="K86" s="15"/>
      <c r="L86" s="24"/>
      <c r="M86" s="24"/>
      <c r="N86" s="24"/>
      <c r="O86" s="24"/>
      <c r="P86" s="24"/>
      <c r="Q86" s="15"/>
    </row>
    <row r="87" spans="10:17" ht="15">
      <c r="J87" s="25"/>
      <c r="K87" s="15"/>
      <c r="L87" s="24"/>
      <c r="M87" s="24"/>
      <c r="N87" s="24"/>
      <c r="O87" s="24"/>
      <c r="P87" s="24"/>
      <c r="Q87" s="15"/>
    </row>
    <row r="88" spans="10:17" ht="15">
      <c r="J88" s="25"/>
      <c r="K88" s="15"/>
      <c r="L88" s="24"/>
      <c r="M88" s="24"/>
      <c r="N88" s="24"/>
      <c r="O88" s="24"/>
      <c r="P88" s="24"/>
      <c r="Q88" s="15"/>
    </row>
    <row r="89" spans="10:17" ht="15">
      <c r="J89" s="25"/>
      <c r="K89" s="15"/>
      <c r="L89" s="24"/>
      <c r="M89" s="24"/>
      <c r="N89" s="24"/>
      <c r="O89" s="24"/>
      <c r="P89" s="24"/>
      <c r="Q89" s="15"/>
    </row>
    <row r="90" spans="10:17" ht="15">
      <c r="J90" s="25"/>
      <c r="K90" s="15"/>
      <c r="L90" s="24"/>
      <c r="M90" s="24"/>
      <c r="N90" s="24"/>
      <c r="O90" s="24"/>
      <c r="P90" s="24"/>
      <c r="Q90" s="15"/>
    </row>
    <row r="91" spans="10:17" ht="15">
      <c r="J91" s="25"/>
      <c r="K91" s="15"/>
      <c r="L91" s="24"/>
      <c r="M91" s="24"/>
      <c r="N91" s="24"/>
      <c r="O91" s="24"/>
      <c r="P91" s="24"/>
      <c r="Q91" s="15"/>
    </row>
    <row r="92" spans="10:17" ht="15">
      <c r="J92" s="25"/>
      <c r="K92" s="15"/>
      <c r="L92" s="24"/>
      <c r="M92" s="24"/>
      <c r="N92" s="24"/>
      <c r="O92" s="24"/>
      <c r="P92" s="24"/>
      <c r="Q92" s="15"/>
    </row>
    <row r="93" spans="10:17" ht="15">
      <c r="J93" s="25"/>
      <c r="K93" s="15"/>
      <c r="L93" s="24"/>
      <c r="M93" s="24"/>
      <c r="N93" s="24"/>
      <c r="O93" s="24"/>
      <c r="P93" s="24"/>
      <c r="Q93" s="15"/>
    </row>
    <row r="94" spans="10:17" ht="15">
      <c r="J94" s="25"/>
      <c r="K94" s="15"/>
      <c r="L94" s="24"/>
      <c r="M94" s="24"/>
      <c r="N94" s="24"/>
      <c r="O94" s="24"/>
      <c r="P94" s="24"/>
      <c r="Q94" s="15"/>
    </row>
    <row r="95" spans="10:17" ht="15">
      <c r="J95" s="25"/>
      <c r="K95" s="15"/>
      <c r="L95" s="24"/>
      <c r="M95" s="24"/>
      <c r="N95" s="24"/>
      <c r="O95" s="24"/>
      <c r="P95" s="24"/>
      <c r="Q95" s="15"/>
    </row>
    <row r="96" spans="10:17" ht="15">
      <c r="J96" s="25"/>
      <c r="K96" s="15"/>
      <c r="L96" s="24"/>
      <c r="M96" s="24"/>
      <c r="N96" s="24"/>
      <c r="O96" s="24"/>
      <c r="P96" s="24"/>
      <c r="Q96" s="15"/>
    </row>
    <row r="97" spans="10:17" ht="15">
      <c r="J97" s="25"/>
      <c r="K97" s="15"/>
      <c r="L97" s="24"/>
      <c r="M97" s="24"/>
      <c r="N97" s="24"/>
      <c r="O97" s="24"/>
      <c r="P97" s="24"/>
      <c r="Q97" s="15"/>
    </row>
    <row r="98" spans="10:17" ht="15">
      <c r="J98" s="25"/>
      <c r="K98" s="15"/>
      <c r="L98" s="24"/>
      <c r="M98" s="24"/>
      <c r="N98" s="24"/>
      <c r="O98" s="24"/>
      <c r="P98" s="24"/>
      <c r="Q98" s="15"/>
    </row>
    <row r="99" spans="10:17" ht="15">
      <c r="J99" s="25"/>
      <c r="K99" s="15"/>
      <c r="L99" s="24"/>
      <c r="M99" s="24"/>
      <c r="N99" s="24"/>
      <c r="O99" s="24"/>
      <c r="P99" s="24"/>
      <c r="Q99" s="15"/>
    </row>
    <row r="100" spans="10:17" ht="15">
      <c r="J100" s="25"/>
      <c r="K100" s="15"/>
      <c r="L100" s="24"/>
      <c r="M100" s="24"/>
      <c r="N100" s="24"/>
      <c r="O100" s="24"/>
      <c r="P100" s="24"/>
      <c r="Q100" s="15"/>
    </row>
    <row r="101" spans="10:17" ht="15">
      <c r="J101" s="25"/>
      <c r="K101" s="15"/>
      <c r="L101" s="24"/>
      <c r="M101" s="24"/>
      <c r="N101" s="24"/>
      <c r="O101" s="24"/>
      <c r="P101" s="24"/>
      <c r="Q101" s="15"/>
    </row>
    <row r="102" spans="10:17" ht="15">
      <c r="J102" s="25"/>
      <c r="K102" s="15"/>
      <c r="L102" s="24"/>
      <c r="M102" s="24"/>
      <c r="N102" s="24"/>
      <c r="O102" s="24"/>
      <c r="P102" s="24"/>
      <c r="Q102" s="15"/>
    </row>
    <row r="103" spans="10:17" ht="15">
      <c r="J103" s="25"/>
      <c r="K103" s="15"/>
      <c r="L103" s="24"/>
      <c r="M103" s="24"/>
      <c r="N103" s="24"/>
      <c r="O103" s="24"/>
      <c r="P103" s="24"/>
      <c r="Q103" s="15"/>
    </row>
    <row r="104" spans="10:17" ht="15">
      <c r="J104" s="25"/>
      <c r="K104" s="15"/>
      <c r="L104" s="24"/>
      <c r="M104" s="24"/>
      <c r="N104" s="24"/>
      <c r="O104" s="24"/>
      <c r="P104" s="24"/>
      <c r="Q104" s="15"/>
    </row>
    <row r="105" spans="10:17" ht="15">
      <c r="J105" s="25"/>
      <c r="K105" s="15"/>
      <c r="L105" s="24"/>
      <c r="M105" s="24"/>
      <c r="N105" s="24"/>
      <c r="O105" s="24"/>
      <c r="P105" s="24"/>
      <c r="Q105" s="15"/>
    </row>
    <row r="106" spans="10:17" ht="15">
      <c r="J106" s="25"/>
      <c r="K106" s="15"/>
      <c r="L106" s="24"/>
      <c r="M106" s="24"/>
      <c r="N106" s="24"/>
      <c r="O106" s="24"/>
      <c r="P106" s="24"/>
      <c r="Q106" s="15"/>
    </row>
    <row r="107" spans="10:17" ht="15">
      <c r="J107" s="25"/>
      <c r="K107" s="15"/>
      <c r="L107" s="24"/>
      <c r="M107" s="24"/>
      <c r="N107" s="24"/>
      <c r="O107" s="24"/>
      <c r="P107" s="24"/>
      <c r="Q107" s="15"/>
    </row>
    <row r="108" spans="10:17" ht="15">
      <c r="J108" s="25"/>
      <c r="K108" s="15"/>
      <c r="L108" s="24"/>
      <c r="M108" s="24"/>
      <c r="N108" s="24"/>
      <c r="O108" s="24"/>
      <c r="P108" s="24"/>
      <c r="Q108" s="15"/>
    </row>
    <row r="109" spans="10:17" ht="15">
      <c r="J109" s="25"/>
      <c r="K109" s="15"/>
      <c r="L109" s="24"/>
      <c r="M109" s="24"/>
      <c r="N109" s="24"/>
      <c r="O109" s="24"/>
      <c r="P109" s="24"/>
      <c r="Q109" s="15"/>
    </row>
    <row r="110" spans="10:17" ht="15">
      <c r="J110" s="25"/>
      <c r="K110" s="15"/>
      <c r="L110" s="24"/>
      <c r="M110" s="24"/>
      <c r="N110" s="24"/>
      <c r="O110" s="24"/>
      <c r="P110" s="24"/>
      <c r="Q110" s="15"/>
    </row>
    <row r="111" spans="10:17" ht="15">
      <c r="J111" s="25"/>
      <c r="K111" s="15"/>
      <c r="L111" s="24"/>
      <c r="M111" s="24"/>
      <c r="N111" s="24"/>
      <c r="O111" s="24"/>
      <c r="P111" s="24"/>
      <c r="Q111" s="15"/>
    </row>
    <row r="112" spans="10:17" ht="15">
      <c r="J112" s="25"/>
      <c r="K112" s="15"/>
      <c r="L112" s="24"/>
      <c r="M112" s="24"/>
      <c r="N112" s="24"/>
      <c r="O112" s="24"/>
      <c r="P112" s="24"/>
      <c r="Q112" s="15"/>
    </row>
    <row r="113" spans="10:17" ht="15">
      <c r="J113" s="25"/>
      <c r="K113" s="15"/>
      <c r="L113" s="24"/>
      <c r="M113" s="24"/>
      <c r="N113" s="24"/>
      <c r="O113" s="24"/>
      <c r="P113" s="24"/>
      <c r="Q113" s="15"/>
    </row>
    <row r="114" spans="10:17" ht="15">
      <c r="J114" s="25"/>
      <c r="K114" s="15"/>
      <c r="L114" s="24"/>
      <c r="M114" s="24"/>
      <c r="N114" s="24"/>
      <c r="O114" s="24"/>
      <c r="P114" s="24"/>
      <c r="Q114" s="15"/>
    </row>
    <row r="115" spans="10:17" ht="15">
      <c r="J115" s="25"/>
      <c r="K115" s="15"/>
      <c r="L115" s="24"/>
      <c r="M115" s="24"/>
      <c r="N115" s="24"/>
      <c r="O115" s="24"/>
      <c r="P115" s="24"/>
      <c r="Q115" s="15"/>
    </row>
    <row r="116" spans="10:17" ht="15">
      <c r="J116" s="25"/>
      <c r="K116" s="15"/>
      <c r="L116" s="24"/>
      <c r="M116" s="24"/>
      <c r="N116" s="24"/>
      <c r="O116" s="24"/>
      <c r="P116" s="24"/>
      <c r="Q116" s="15"/>
    </row>
    <row r="117" spans="10:17" ht="15">
      <c r="J117" s="25"/>
      <c r="K117" s="15"/>
      <c r="L117" s="24"/>
      <c r="M117" s="24"/>
      <c r="N117" s="24"/>
      <c r="O117" s="24"/>
      <c r="P117" s="24"/>
      <c r="Q117" s="15"/>
    </row>
    <row r="118" spans="10:17" ht="15">
      <c r="J118" s="25"/>
      <c r="K118" s="15"/>
      <c r="L118" s="24"/>
      <c r="M118" s="24"/>
      <c r="N118" s="24"/>
      <c r="O118" s="24"/>
      <c r="P118" s="24"/>
      <c r="Q118" s="15"/>
    </row>
    <row r="119" spans="10:17" ht="15">
      <c r="J119" s="25"/>
      <c r="K119" s="15"/>
      <c r="L119" s="24"/>
      <c r="M119" s="24"/>
      <c r="N119" s="24"/>
      <c r="O119" s="24"/>
      <c r="P119" s="24"/>
      <c r="Q119" s="15"/>
    </row>
    <row r="120" spans="10:17" ht="15">
      <c r="J120" s="25"/>
      <c r="K120" s="15"/>
      <c r="L120" s="24"/>
      <c r="M120" s="24"/>
      <c r="N120" s="24"/>
      <c r="O120" s="24"/>
      <c r="P120" s="24"/>
      <c r="Q120" s="15"/>
    </row>
    <row r="121" spans="10:17" ht="15">
      <c r="J121" s="25"/>
      <c r="K121" s="15"/>
      <c r="L121" s="24"/>
      <c r="M121" s="24"/>
      <c r="N121" s="24"/>
      <c r="O121" s="24"/>
      <c r="P121" s="24"/>
      <c r="Q121" s="15"/>
    </row>
    <row r="122" spans="10:17" ht="15">
      <c r="J122" s="25"/>
      <c r="K122" s="15"/>
      <c r="L122" s="24"/>
      <c r="M122" s="24"/>
      <c r="N122" s="24"/>
      <c r="O122" s="24"/>
      <c r="P122" s="24"/>
      <c r="Q122" s="15"/>
    </row>
    <row r="123" spans="10:17" ht="15">
      <c r="J123" s="25"/>
      <c r="K123" s="10"/>
      <c r="L123" s="27"/>
      <c r="M123" s="27"/>
      <c r="N123" s="27"/>
      <c r="O123" s="27"/>
      <c r="P123" s="27"/>
      <c r="Q123" s="27"/>
    </row>
    <row r="124" spans="10:17" ht="15">
      <c r="J124" s="25"/>
      <c r="K124" s="10"/>
      <c r="L124" s="27"/>
      <c r="M124" s="27"/>
      <c r="N124" s="27"/>
      <c r="O124" s="27"/>
      <c r="P124" s="27"/>
      <c r="Q124" s="27"/>
    </row>
    <row r="125" spans="10:17" ht="15">
      <c r="J125" s="25"/>
      <c r="K125" s="10"/>
      <c r="L125" s="10"/>
      <c r="M125" s="27"/>
      <c r="N125" s="27"/>
      <c r="O125" s="27"/>
      <c r="P125" s="27"/>
      <c r="Q125" s="27"/>
    </row>
    <row r="126" spans="10:17" ht="15">
      <c r="J126" s="25"/>
      <c r="K126" s="10"/>
      <c r="L126" s="10"/>
      <c r="M126" s="27"/>
      <c r="N126" s="27"/>
      <c r="O126" s="27"/>
      <c r="P126" s="27"/>
      <c r="Q126" s="27"/>
    </row>
    <row r="127" spans="10:17" ht="15">
      <c r="J127" s="25"/>
      <c r="K127" s="10"/>
      <c r="L127" s="10"/>
      <c r="M127" s="27"/>
      <c r="N127" s="27"/>
      <c r="O127" s="27"/>
      <c r="P127" s="27"/>
      <c r="Q127" s="27"/>
    </row>
    <row r="128" spans="10:17" ht="15">
      <c r="J128" s="25"/>
      <c r="K128" s="10"/>
      <c r="L128" s="10"/>
      <c r="M128" s="27"/>
      <c r="N128" s="27"/>
      <c r="O128" s="27"/>
      <c r="P128" s="27"/>
      <c r="Q128" s="27"/>
    </row>
    <row r="129" spans="10:17" ht="15">
      <c r="J129" s="25"/>
      <c r="K129" s="10"/>
      <c r="L129" s="10"/>
      <c r="M129" s="27"/>
      <c r="N129" s="27"/>
      <c r="O129" s="27"/>
      <c r="P129" s="27"/>
      <c r="Q129" s="27"/>
    </row>
    <row r="130" spans="10:17" ht="15">
      <c r="J130" s="25"/>
      <c r="K130" s="10"/>
      <c r="L130" s="10"/>
      <c r="M130" s="10"/>
      <c r="N130" s="27"/>
      <c r="O130" s="27"/>
      <c r="P130" s="27"/>
      <c r="Q130" s="27"/>
    </row>
    <row r="131" spans="10:17" ht="15">
      <c r="J131" s="25"/>
      <c r="K131" s="10"/>
      <c r="L131" s="10"/>
      <c r="M131" s="10"/>
      <c r="N131" s="10"/>
      <c r="O131" s="10"/>
      <c r="P131" s="10"/>
      <c r="Q131" s="10"/>
    </row>
  </sheetData>
  <sheetProtection password="93AB" sheet="1" formatCells="0" formatColumns="0" formatRows="0" insertColumns="0" insertRows="0" insertHyperlinks="0" deleteColumns="0" deleteRows="0" sort="0" pivotTables="0"/>
  <mergeCells count="2">
    <mergeCell ref="C9:C10"/>
    <mergeCell ref="C18:C19"/>
  </mergeCells>
  <dataValidations count="2">
    <dataValidation type="list" allowBlank="1" showInputMessage="1" showErrorMessage="1" sqref="F4">
      <formula1>Hoja1!$F$3:$F$123</formula1>
    </dataValidation>
    <dataValidation type="list" allowBlank="1" showInputMessage="1" showErrorMessage="1" sqref="F5">
      <formula1>Hoja1!$G$2:$M$2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M133"/>
  <sheetViews>
    <sheetView zoomScalePageLayoutView="0" workbookViewId="0" topLeftCell="D60">
      <selection activeCell="G84" sqref="G84"/>
    </sheetView>
  </sheetViews>
  <sheetFormatPr defaultColWidth="11.421875" defaultRowHeight="15"/>
  <cols>
    <col min="1" max="4" width="11.421875" style="0" customWidth="1"/>
    <col min="5" max="5" width="8.57421875" style="0" customWidth="1"/>
    <col min="6" max="6" width="49.140625" style="0" customWidth="1"/>
    <col min="7" max="7" width="13.7109375" style="0" customWidth="1"/>
    <col min="8" max="8" width="16.28125" style="0" customWidth="1"/>
    <col min="9" max="9" width="15.28125" style="0" customWidth="1"/>
    <col min="10" max="10" width="16.421875" style="0" customWidth="1"/>
    <col min="11" max="11" width="13.7109375" style="0" customWidth="1"/>
    <col min="12" max="13" width="14.8515625" style="0" bestFit="1" customWidth="1"/>
  </cols>
  <sheetData>
    <row r="1" spans="7:9" ht="15">
      <c r="G1" s="59" t="s">
        <v>0</v>
      </c>
      <c r="H1" s="59"/>
      <c r="I1" s="59"/>
    </row>
    <row r="2" spans="7:13" ht="15">
      <c r="G2" s="1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</row>
    <row r="3" spans="5:13" ht="15">
      <c r="E3" s="1" t="s">
        <v>40</v>
      </c>
      <c r="F3" s="52" t="s">
        <v>100</v>
      </c>
      <c r="G3" s="30">
        <v>42588000</v>
      </c>
      <c r="H3" s="30">
        <f>(G3/3*2)</f>
        <v>28392000</v>
      </c>
      <c r="I3" s="30">
        <f>(G3/2)</f>
        <v>21294000</v>
      </c>
      <c r="J3" s="30">
        <f>(G3/3)</f>
        <v>14196000</v>
      </c>
      <c r="K3" s="30">
        <f>(G3/4)</f>
        <v>10647000</v>
      </c>
      <c r="L3" s="30">
        <f>(G3/6)</f>
        <v>7098000</v>
      </c>
      <c r="M3" s="30">
        <f>(G3/12)</f>
        <v>3549000</v>
      </c>
    </row>
    <row r="4" spans="5:13" ht="15">
      <c r="E4" s="1" t="s">
        <v>40</v>
      </c>
      <c r="F4" s="52" t="s">
        <v>101</v>
      </c>
      <c r="G4" s="30">
        <v>34638000</v>
      </c>
      <c r="H4" s="30">
        <f aca="true" t="shared" si="0" ref="H4:H15">(G4/3*2)</f>
        <v>23092000</v>
      </c>
      <c r="I4" s="30">
        <f>(G4/2)</f>
        <v>17319000</v>
      </c>
      <c r="J4" s="30">
        <f>(G4/3)</f>
        <v>11546000</v>
      </c>
      <c r="K4" s="30">
        <f>(G4/4)</f>
        <v>8659500</v>
      </c>
      <c r="L4" s="30">
        <f>(G4/6)</f>
        <v>5773000</v>
      </c>
      <c r="M4" s="30">
        <f>(G4/12)</f>
        <v>2886500</v>
      </c>
    </row>
    <row r="5" spans="5:13" ht="15">
      <c r="E5" s="1" t="s">
        <v>40</v>
      </c>
      <c r="F5" s="52" t="s">
        <v>154</v>
      </c>
      <c r="G5" s="30">
        <v>52478800</v>
      </c>
      <c r="H5" s="30">
        <f t="shared" si="0"/>
        <v>34985866.666666664</v>
      </c>
      <c r="I5" s="30">
        <f>(G5/2)</f>
        <v>26239400</v>
      </c>
      <c r="J5" s="30">
        <f>(G5/3)</f>
        <v>17492933.333333332</v>
      </c>
      <c r="K5" s="30">
        <f>(G5/4)</f>
        <v>13119700</v>
      </c>
      <c r="L5" s="30">
        <f>(G5/6)</f>
        <v>8746466.666666666</v>
      </c>
      <c r="M5" s="30">
        <f>(G5/12)</f>
        <v>4373233.333333333</v>
      </c>
    </row>
    <row r="6" spans="5:13" ht="15">
      <c r="E6" s="1" t="s">
        <v>40</v>
      </c>
      <c r="F6" s="52" t="s">
        <v>128</v>
      </c>
      <c r="G6" s="30">
        <v>41983040</v>
      </c>
      <c r="H6" s="30">
        <f t="shared" si="0"/>
        <v>27988693.333333332</v>
      </c>
      <c r="I6" s="30">
        <f aca="true" t="shared" si="1" ref="I6:I17">(G6/2)</f>
        <v>20991520</v>
      </c>
      <c r="J6" s="30">
        <f aca="true" t="shared" si="2" ref="J6:J17">(G6/3)</f>
        <v>13994346.666666666</v>
      </c>
      <c r="K6" s="30">
        <f aca="true" t="shared" si="3" ref="K6:K17">(G6/4)</f>
        <v>10495760</v>
      </c>
      <c r="L6" s="30">
        <f aca="true" t="shared" si="4" ref="L6:L17">(G6/6)</f>
        <v>6997173.333333333</v>
      </c>
      <c r="M6" s="30">
        <f aca="true" t="shared" si="5" ref="M6:M17">(G6/12)</f>
        <v>3498586.6666666665</v>
      </c>
    </row>
    <row r="7" spans="5:13" ht="15">
      <c r="E7" s="1" t="s">
        <v>40</v>
      </c>
      <c r="F7" s="52" t="s">
        <v>155</v>
      </c>
      <c r="G7" s="30">
        <v>52478800</v>
      </c>
      <c r="H7" s="30">
        <f t="shared" si="0"/>
        <v>34985866.666666664</v>
      </c>
      <c r="I7" s="30">
        <f t="shared" si="1"/>
        <v>26239400</v>
      </c>
      <c r="J7" s="30">
        <f t="shared" si="2"/>
        <v>17492933.333333332</v>
      </c>
      <c r="K7" s="30">
        <f t="shared" si="3"/>
        <v>13119700</v>
      </c>
      <c r="L7" s="30">
        <f t="shared" si="4"/>
        <v>8746466.666666666</v>
      </c>
      <c r="M7" s="30">
        <f t="shared" si="5"/>
        <v>4373233.333333333</v>
      </c>
    </row>
    <row r="8" spans="5:13" ht="15">
      <c r="E8" s="1" t="s">
        <v>40</v>
      </c>
      <c r="F8" s="52" t="s">
        <v>102</v>
      </c>
      <c r="G8" s="30">
        <v>46332000</v>
      </c>
      <c r="H8" s="30">
        <f t="shared" si="0"/>
        <v>30888000</v>
      </c>
      <c r="I8" s="30">
        <f t="shared" si="1"/>
        <v>23166000</v>
      </c>
      <c r="J8" s="30">
        <f t="shared" si="2"/>
        <v>15444000</v>
      </c>
      <c r="K8" s="30">
        <f t="shared" si="3"/>
        <v>11583000</v>
      </c>
      <c r="L8" s="30">
        <f t="shared" si="4"/>
        <v>7722000</v>
      </c>
      <c r="M8" s="30">
        <f t="shared" si="5"/>
        <v>3861000</v>
      </c>
    </row>
    <row r="9" spans="5:13" ht="15">
      <c r="E9" s="1" t="s">
        <v>40</v>
      </c>
      <c r="F9" s="52" t="s">
        <v>119</v>
      </c>
      <c r="G9" s="56">
        <v>46332000</v>
      </c>
      <c r="H9" s="30">
        <f t="shared" si="0"/>
        <v>30888000</v>
      </c>
      <c r="I9" s="30">
        <f t="shared" si="1"/>
        <v>23166000</v>
      </c>
      <c r="J9" s="30">
        <f t="shared" si="2"/>
        <v>15444000</v>
      </c>
      <c r="K9" s="30">
        <f t="shared" si="3"/>
        <v>11583000</v>
      </c>
      <c r="L9" s="30">
        <f t="shared" si="4"/>
        <v>7722000</v>
      </c>
      <c r="M9" s="30">
        <f t="shared" si="5"/>
        <v>3861000</v>
      </c>
    </row>
    <row r="10" spans="5:13" ht="15">
      <c r="E10" s="1" t="s">
        <v>40</v>
      </c>
      <c r="F10" s="52" t="s">
        <v>151</v>
      </c>
      <c r="G10" s="56">
        <v>42000000</v>
      </c>
      <c r="H10" s="30">
        <f>(G10/3*2)</f>
        <v>28000000</v>
      </c>
      <c r="I10" s="30">
        <f>(G10/2)</f>
        <v>21000000</v>
      </c>
      <c r="J10" s="30">
        <f>(G10/3)</f>
        <v>14000000</v>
      </c>
      <c r="K10" s="30">
        <f>(G10/4)</f>
        <v>10500000</v>
      </c>
      <c r="L10" s="30">
        <f>(G10/6)</f>
        <v>7000000</v>
      </c>
      <c r="M10" s="30">
        <f>(G10/12)</f>
        <v>3500000</v>
      </c>
    </row>
    <row r="11" spans="5:13" ht="15">
      <c r="E11" s="1" t="s">
        <v>40</v>
      </c>
      <c r="F11" s="52" t="s">
        <v>152</v>
      </c>
      <c r="G11" s="56">
        <v>46000000</v>
      </c>
      <c r="H11" s="30">
        <f>(G11/3*2)</f>
        <v>30666666.666666668</v>
      </c>
      <c r="I11" s="30">
        <f>(G11/2)</f>
        <v>23000000</v>
      </c>
      <c r="J11" s="30">
        <f>(G11/3)</f>
        <v>15333333.333333334</v>
      </c>
      <c r="K11" s="30">
        <f>(G11/4)</f>
        <v>11500000</v>
      </c>
      <c r="L11" s="30">
        <f>(G11/6)</f>
        <v>7666666.666666667</v>
      </c>
      <c r="M11" s="30">
        <f>(G11/12)</f>
        <v>3833333.3333333335</v>
      </c>
    </row>
    <row r="12" spans="5:13" ht="15">
      <c r="E12" s="1" t="s">
        <v>40</v>
      </c>
      <c r="F12" s="52" t="s">
        <v>153</v>
      </c>
      <c r="G12" s="56">
        <v>79000000</v>
      </c>
      <c r="H12" s="30">
        <f>(G12/3*2)</f>
        <v>52666666.666666664</v>
      </c>
      <c r="I12" s="30">
        <f>(G12/2)</f>
        <v>39500000</v>
      </c>
      <c r="J12" s="30">
        <f>(G12/3)</f>
        <v>26333333.333333332</v>
      </c>
      <c r="K12" s="30">
        <f>(G12/4)</f>
        <v>19750000</v>
      </c>
      <c r="L12" s="30">
        <f>(G12/6)</f>
        <v>13166666.666666666</v>
      </c>
      <c r="M12" s="30">
        <f>(G12/12)</f>
        <v>6583333.333333333</v>
      </c>
    </row>
    <row r="13" spans="5:13" ht="15">
      <c r="E13" s="1" t="s">
        <v>40</v>
      </c>
      <c r="F13" s="52" t="s">
        <v>51</v>
      </c>
      <c r="G13" s="56">
        <v>4212000</v>
      </c>
      <c r="H13" s="30">
        <f>(G13/3*2)</f>
        <v>2808000</v>
      </c>
      <c r="I13" s="30">
        <f>(G13/2)</f>
        <v>2106000</v>
      </c>
      <c r="J13" s="30">
        <f>(G13/3)</f>
        <v>1404000</v>
      </c>
      <c r="K13" s="30">
        <f>(G13/4)</f>
        <v>1053000</v>
      </c>
      <c r="L13" s="30">
        <f>(G13/6)</f>
        <v>702000</v>
      </c>
      <c r="M13" s="30">
        <f>(G13/12)</f>
        <v>351000</v>
      </c>
    </row>
    <row r="14" spans="5:13" ht="15">
      <c r="E14" s="1" t="s">
        <v>40</v>
      </c>
      <c r="F14" s="52" t="s">
        <v>45</v>
      </c>
      <c r="G14" s="56">
        <v>4062000</v>
      </c>
      <c r="H14" s="30">
        <f t="shared" si="0"/>
        <v>2708000</v>
      </c>
      <c r="I14" s="30">
        <f t="shared" si="1"/>
        <v>2031000</v>
      </c>
      <c r="J14" s="30">
        <f t="shared" si="2"/>
        <v>1354000</v>
      </c>
      <c r="K14" s="30">
        <f t="shared" si="3"/>
        <v>1015500</v>
      </c>
      <c r="L14" s="30">
        <f t="shared" si="4"/>
        <v>677000</v>
      </c>
      <c r="M14" s="30">
        <f t="shared" si="5"/>
        <v>338500</v>
      </c>
    </row>
    <row r="15" spans="5:13" ht="15">
      <c r="E15" s="1" t="s">
        <v>40</v>
      </c>
      <c r="F15" s="52" t="s">
        <v>129</v>
      </c>
      <c r="G15" s="56">
        <v>4686000</v>
      </c>
      <c r="H15" s="30">
        <f t="shared" si="0"/>
        <v>3124000</v>
      </c>
      <c r="I15" s="30">
        <f t="shared" si="1"/>
        <v>2343000</v>
      </c>
      <c r="J15" s="30">
        <f t="shared" si="2"/>
        <v>1562000</v>
      </c>
      <c r="K15" s="30">
        <f t="shared" si="3"/>
        <v>1171500</v>
      </c>
      <c r="L15" s="30">
        <f t="shared" si="4"/>
        <v>781000</v>
      </c>
      <c r="M15" s="30">
        <f t="shared" si="5"/>
        <v>390500</v>
      </c>
    </row>
    <row r="16" spans="5:13" ht="15">
      <c r="E16" s="1" t="s">
        <v>40</v>
      </c>
      <c r="F16" s="52" t="s">
        <v>156</v>
      </c>
      <c r="G16" s="56">
        <v>4686000</v>
      </c>
      <c r="H16" s="30">
        <f>(G16/3*2)</f>
        <v>3124000</v>
      </c>
      <c r="I16" s="30">
        <f>(G16/2)</f>
        <v>2343000</v>
      </c>
      <c r="J16" s="30">
        <f>(G16/3)</f>
        <v>1562000</v>
      </c>
      <c r="K16" s="30">
        <f>(G16/4)</f>
        <v>1171500</v>
      </c>
      <c r="L16" s="30">
        <f>(G16/6)</f>
        <v>781000</v>
      </c>
      <c r="M16" s="30">
        <f>(G16/12)</f>
        <v>390500</v>
      </c>
    </row>
    <row r="17" spans="5:13" ht="15">
      <c r="E17" s="1" t="s">
        <v>40</v>
      </c>
      <c r="F17" s="52" t="s">
        <v>120</v>
      </c>
      <c r="G17" s="56">
        <v>4686000</v>
      </c>
      <c r="H17" s="30">
        <f>(G17/3*2)</f>
        <v>3124000</v>
      </c>
      <c r="I17" s="30">
        <f t="shared" si="1"/>
        <v>2343000</v>
      </c>
      <c r="J17" s="30">
        <f t="shared" si="2"/>
        <v>1562000</v>
      </c>
      <c r="K17" s="30">
        <f t="shared" si="3"/>
        <v>1171500</v>
      </c>
      <c r="L17" s="30">
        <f t="shared" si="4"/>
        <v>781000</v>
      </c>
      <c r="M17" s="30">
        <f t="shared" si="5"/>
        <v>390500</v>
      </c>
    </row>
    <row r="18" spans="5:13" ht="15">
      <c r="E18" s="1" t="s">
        <v>40</v>
      </c>
      <c r="F18" s="52" t="s">
        <v>130</v>
      </c>
      <c r="G18" s="56">
        <v>1000000</v>
      </c>
      <c r="H18" s="30">
        <f>(G18/3*2)</f>
        <v>666666.6666666666</v>
      </c>
      <c r="I18" s="30">
        <f>(G18/2)</f>
        <v>500000</v>
      </c>
      <c r="J18" s="30">
        <f>(G18/3)</f>
        <v>333333.3333333333</v>
      </c>
      <c r="K18" s="30">
        <f>(G18/4)</f>
        <v>250000</v>
      </c>
      <c r="L18" s="30">
        <f>(G18/6)</f>
        <v>166666.66666666666</v>
      </c>
      <c r="M18" s="30">
        <f>(G18/12)</f>
        <v>83333.33333333333</v>
      </c>
    </row>
    <row r="19" spans="5:13" ht="15">
      <c r="E19" s="1" t="s">
        <v>40</v>
      </c>
      <c r="F19" s="52" t="s">
        <v>92</v>
      </c>
      <c r="G19" s="56">
        <v>3600000</v>
      </c>
      <c r="H19" s="30">
        <f>(G19/3*2)</f>
        <v>2400000</v>
      </c>
      <c r="I19" s="30">
        <f>(G19/2)</f>
        <v>1800000</v>
      </c>
      <c r="J19" s="30">
        <f>(G19/3)</f>
        <v>1200000</v>
      </c>
      <c r="K19" s="30">
        <f>(G19/4)</f>
        <v>900000</v>
      </c>
      <c r="L19" s="30">
        <f>(G19/6)</f>
        <v>600000</v>
      </c>
      <c r="M19" s="30">
        <f>(G19/12)</f>
        <v>300000</v>
      </c>
    </row>
    <row r="20" spans="5:13" ht="15">
      <c r="E20" s="1" t="s">
        <v>40</v>
      </c>
      <c r="F20" s="52" t="s">
        <v>52</v>
      </c>
      <c r="G20" s="56">
        <v>5000000</v>
      </c>
      <c r="H20" s="30">
        <f>(G20/3*2)</f>
        <v>3333333.3333333335</v>
      </c>
      <c r="I20" s="30">
        <f>(G20/2)</f>
        <v>2500000</v>
      </c>
      <c r="J20" s="30">
        <f>(G20/3)</f>
        <v>1666666.6666666667</v>
      </c>
      <c r="K20" s="30">
        <f>(G20/4)</f>
        <v>1250000</v>
      </c>
      <c r="L20" s="30">
        <f>(G20/6)</f>
        <v>833333.3333333334</v>
      </c>
      <c r="M20" s="30">
        <f>(G20/12)</f>
        <v>416666.6666666667</v>
      </c>
    </row>
    <row r="21" spans="5:13" ht="15">
      <c r="E21" s="1" t="s">
        <v>40</v>
      </c>
      <c r="F21" s="52" t="s">
        <v>131</v>
      </c>
      <c r="G21" s="30">
        <v>11232000</v>
      </c>
      <c r="H21" s="30">
        <f aca="true" t="shared" si="6" ref="H21:H38">(G21/3*2)</f>
        <v>7488000</v>
      </c>
      <c r="I21" s="30">
        <f aca="true" t="shared" si="7" ref="I21:I39">(G21/2)</f>
        <v>5616000</v>
      </c>
      <c r="J21" s="30">
        <f aca="true" t="shared" si="8" ref="J21:J39">(G21/3)</f>
        <v>3744000</v>
      </c>
      <c r="K21" s="30">
        <f aca="true" t="shared" si="9" ref="K21:K39">(G21/4)</f>
        <v>2808000</v>
      </c>
      <c r="L21" s="30">
        <f aca="true" t="shared" si="10" ref="L21:L39">(G21/6)</f>
        <v>1872000</v>
      </c>
      <c r="M21" s="30">
        <f aca="true" t="shared" si="11" ref="M21:M39">(G21/12)</f>
        <v>936000</v>
      </c>
    </row>
    <row r="22" spans="5:13" ht="15">
      <c r="E22" s="1" t="s">
        <v>40</v>
      </c>
      <c r="F22" s="52" t="s">
        <v>132</v>
      </c>
      <c r="G22" s="30">
        <v>11232001</v>
      </c>
      <c r="H22" s="30">
        <f>(G22/3*2)</f>
        <v>7488000.666666667</v>
      </c>
      <c r="I22" s="30">
        <f>(G22/2)</f>
        <v>5616000.5</v>
      </c>
      <c r="J22" s="30">
        <f>(G22/3)</f>
        <v>3744000.3333333335</v>
      </c>
      <c r="K22" s="30">
        <f>(G22/4)</f>
        <v>2808000.25</v>
      </c>
      <c r="L22" s="30">
        <f>(G22/6)</f>
        <v>1872000.1666666667</v>
      </c>
      <c r="M22" s="30">
        <f>(G22/12)</f>
        <v>936000.0833333334</v>
      </c>
    </row>
    <row r="23" spans="5:13" ht="15">
      <c r="E23" s="1" t="s">
        <v>40</v>
      </c>
      <c r="F23" s="52" t="s">
        <v>103</v>
      </c>
      <c r="G23" s="30">
        <v>11232000</v>
      </c>
      <c r="H23" s="30">
        <f t="shared" si="6"/>
        <v>7488000</v>
      </c>
      <c r="I23" s="30">
        <f t="shared" si="7"/>
        <v>5616000</v>
      </c>
      <c r="J23" s="30">
        <f t="shared" si="8"/>
        <v>3744000</v>
      </c>
      <c r="K23" s="30">
        <f t="shared" si="9"/>
        <v>2808000</v>
      </c>
      <c r="L23" s="30">
        <f t="shared" si="10"/>
        <v>1872000</v>
      </c>
      <c r="M23" s="30">
        <f t="shared" si="11"/>
        <v>936000</v>
      </c>
    </row>
    <row r="24" spans="5:13" ht="15">
      <c r="E24" s="1" t="s">
        <v>40</v>
      </c>
      <c r="F24" s="52" t="s">
        <v>104</v>
      </c>
      <c r="G24" s="30">
        <v>11232000</v>
      </c>
      <c r="H24" s="30">
        <f t="shared" si="6"/>
        <v>7488000</v>
      </c>
      <c r="I24" s="30">
        <f t="shared" si="7"/>
        <v>5616000</v>
      </c>
      <c r="J24" s="30">
        <f t="shared" si="8"/>
        <v>3744000</v>
      </c>
      <c r="K24" s="30">
        <f t="shared" si="9"/>
        <v>2808000</v>
      </c>
      <c r="L24" s="30">
        <f t="shared" si="10"/>
        <v>1872000</v>
      </c>
      <c r="M24" s="30">
        <f t="shared" si="11"/>
        <v>936000</v>
      </c>
    </row>
    <row r="25" spans="5:13" ht="15">
      <c r="E25" s="1" t="s">
        <v>40</v>
      </c>
      <c r="F25" s="52" t="s">
        <v>105</v>
      </c>
      <c r="G25" s="30">
        <v>11232000</v>
      </c>
      <c r="H25" s="30">
        <f t="shared" si="6"/>
        <v>7488000</v>
      </c>
      <c r="I25" s="30">
        <f t="shared" si="7"/>
        <v>5616000</v>
      </c>
      <c r="J25" s="30">
        <f t="shared" si="8"/>
        <v>3744000</v>
      </c>
      <c r="K25" s="30">
        <f t="shared" si="9"/>
        <v>2808000</v>
      </c>
      <c r="L25" s="30">
        <f t="shared" si="10"/>
        <v>1872000</v>
      </c>
      <c r="M25" s="30">
        <f t="shared" si="11"/>
        <v>936000</v>
      </c>
    </row>
    <row r="26" spans="5:13" ht="15">
      <c r="E26" s="1" t="s">
        <v>40</v>
      </c>
      <c r="F26" s="53" t="s">
        <v>49</v>
      </c>
      <c r="G26" s="56">
        <v>15700000</v>
      </c>
      <c r="H26" s="30">
        <f>(G26/3*2)</f>
        <v>10466666.666666666</v>
      </c>
      <c r="I26" s="30">
        <f>(G26/2)</f>
        <v>7850000</v>
      </c>
      <c r="J26" s="30">
        <f>(G26/3)</f>
        <v>5233333.333333333</v>
      </c>
      <c r="K26" s="30">
        <f>(G26/4)</f>
        <v>3925000</v>
      </c>
      <c r="L26" s="30">
        <f>(G26/6)</f>
        <v>2616666.6666666665</v>
      </c>
      <c r="M26" s="30">
        <f>(G26/12)</f>
        <v>1308333.3333333333</v>
      </c>
    </row>
    <row r="27" spans="5:13" ht="15">
      <c r="E27" s="1" t="s">
        <v>40</v>
      </c>
      <c r="F27" s="52" t="s">
        <v>106</v>
      </c>
      <c r="G27" s="56">
        <v>12930000</v>
      </c>
      <c r="H27" s="30">
        <f>(G27/3*2)</f>
        <v>8620000</v>
      </c>
      <c r="I27" s="30">
        <f>(G27/2)</f>
        <v>6465000</v>
      </c>
      <c r="J27" s="30">
        <f>(G27/3)</f>
        <v>4310000</v>
      </c>
      <c r="K27" s="30">
        <f>(G27/4)</f>
        <v>3232500</v>
      </c>
      <c r="L27" s="30">
        <f>(G27/6)</f>
        <v>2155000</v>
      </c>
      <c r="M27" s="30">
        <f>(G27/12)</f>
        <v>1077500</v>
      </c>
    </row>
    <row r="28" spans="5:13" ht="15">
      <c r="E28" s="1" t="s">
        <v>40</v>
      </c>
      <c r="F28" s="53" t="s">
        <v>133</v>
      </c>
      <c r="G28" s="56">
        <v>14040000</v>
      </c>
      <c r="H28" s="30">
        <f t="shared" si="6"/>
        <v>9360000</v>
      </c>
      <c r="I28" s="30">
        <f t="shared" si="7"/>
        <v>7020000</v>
      </c>
      <c r="J28" s="30">
        <f t="shared" si="8"/>
        <v>4680000</v>
      </c>
      <c r="K28" s="30">
        <f t="shared" si="9"/>
        <v>3510000</v>
      </c>
      <c r="L28" s="30">
        <f t="shared" si="10"/>
        <v>2340000</v>
      </c>
      <c r="M28" s="30">
        <f t="shared" si="11"/>
        <v>1170000</v>
      </c>
    </row>
    <row r="29" spans="5:13" ht="15">
      <c r="E29" s="1" t="s">
        <v>40</v>
      </c>
      <c r="F29" s="53" t="s">
        <v>134</v>
      </c>
      <c r="G29" s="56">
        <v>14040000</v>
      </c>
      <c r="H29" s="30">
        <f t="shared" si="6"/>
        <v>9360000</v>
      </c>
      <c r="I29" s="30">
        <f t="shared" si="7"/>
        <v>7020000</v>
      </c>
      <c r="J29" s="30">
        <f t="shared" si="8"/>
        <v>4680000</v>
      </c>
      <c r="K29" s="30">
        <f t="shared" si="9"/>
        <v>3510000</v>
      </c>
      <c r="L29" s="30">
        <f t="shared" si="10"/>
        <v>2340000</v>
      </c>
      <c r="M29" s="30">
        <f t="shared" si="11"/>
        <v>1170000</v>
      </c>
    </row>
    <row r="30" spans="5:13" ht="15">
      <c r="E30" s="1" t="s">
        <v>40</v>
      </c>
      <c r="F30" s="53" t="s">
        <v>107</v>
      </c>
      <c r="G30" s="56">
        <v>30888000</v>
      </c>
      <c r="H30" s="30">
        <f t="shared" si="6"/>
        <v>20592000</v>
      </c>
      <c r="I30" s="30">
        <f t="shared" si="7"/>
        <v>15444000</v>
      </c>
      <c r="J30" s="30">
        <f t="shared" si="8"/>
        <v>10296000</v>
      </c>
      <c r="K30" s="30">
        <f t="shared" si="9"/>
        <v>7722000</v>
      </c>
      <c r="L30" s="30">
        <f t="shared" si="10"/>
        <v>5148000</v>
      </c>
      <c r="M30" s="30">
        <f t="shared" si="11"/>
        <v>2574000</v>
      </c>
    </row>
    <row r="31" spans="5:13" ht="15">
      <c r="E31" s="1" t="s">
        <v>40</v>
      </c>
      <c r="F31" s="53" t="s">
        <v>121</v>
      </c>
      <c r="G31" s="56">
        <v>14040000</v>
      </c>
      <c r="H31" s="30">
        <f t="shared" si="6"/>
        <v>9360000</v>
      </c>
      <c r="I31" s="30">
        <f t="shared" si="7"/>
        <v>7020000</v>
      </c>
      <c r="J31" s="30">
        <f t="shared" si="8"/>
        <v>4680000</v>
      </c>
      <c r="K31" s="30">
        <f t="shared" si="9"/>
        <v>3510000</v>
      </c>
      <c r="L31" s="30">
        <f t="shared" si="10"/>
        <v>2340000</v>
      </c>
      <c r="M31" s="30">
        <f t="shared" si="11"/>
        <v>1170000</v>
      </c>
    </row>
    <row r="32" spans="5:13" ht="15">
      <c r="E32" s="1" t="s">
        <v>40</v>
      </c>
      <c r="F32" s="52" t="s">
        <v>122</v>
      </c>
      <c r="G32" s="30">
        <v>26239400</v>
      </c>
      <c r="H32" s="30">
        <f t="shared" si="6"/>
        <v>17492933.333333332</v>
      </c>
      <c r="I32" s="30">
        <f t="shared" si="7"/>
        <v>13119700</v>
      </c>
      <c r="J32" s="30">
        <f t="shared" si="8"/>
        <v>8746466.666666666</v>
      </c>
      <c r="K32" s="30">
        <f t="shared" si="9"/>
        <v>6559850</v>
      </c>
      <c r="L32" s="30">
        <f t="shared" si="10"/>
        <v>4373233.333333333</v>
      </c>
      <c r="M32" s="30">
        <f t="shared" si="11"/>
        <v>2186616.6666666665</v>
      </c>
    </row>
    <row r="33" spans="5:13" ht="15">
      <c r="E33" s="1" t="s">
        <v>40</v>
      </c>
      <c r="F33" s="52" t="s">
        <v>123</v>
      </c>
      <c r="G33" s="30">
        <v>41982970</v>
      </c>
      <c r="H33" s="30">
        <f t="shared" si="6"/>
        <v>27988646.666666668</v>
      </c>
      <c r="I33" s="30">
        <f t="shared" si="7"/>
        <v>20991485</v>
      </c>
      <c r="J33" s="30">
        <f t="shared" si="8"/>
        <v>13994323.333333334</v>
      </c>
      <c r="K33" s="30">
        <f t="shared" si="9"/>
        <v>10495742.5</v>
      </c>
      <c r="L33" s="30">
        <f t="shared" si="10"/>
        <v>6997161.666666667</v>
      </c>
      <c r="M33" s="30">
        <f t="shared" si="11"/>
        <v>3498580.8333333335</v>
      </c>
    </row>
    <row r="34" spans="5:13" ht="15">
      <c r="E34" s="1" t="s">
        <v>40</v>
      </c>
      <c r="F34" s="52" t="s">
        <v>135</v>
      </c>
      <c r="G34" s="30">
        <v>41982971</v>
      </c>
      <c r="H34" s="30">
        <f>(G34/3*2)</f>
        <v>27988647.333333332</v>
      </c>
      <c r="I34" s="30">
        <f>(G34/2)</f>
        <v>20991485.5</v>
      </c>
      <c r="J34" s="30">
        <f>(G34/3)</f>
        <v>13994323.666666666</v>
      </c>
      <c r="K34" s="30">
        <f>(G34/4)</f>
        <v>10495742.75</v>
      </c>
      <c r="L34" s="30">
        <f>(G34/6)</f>
        <v>6997161.833333333</v>
      </c>
      <c r="M34" s="30">
        <f>(G34/12)</f>
        <v>3498580.9166666665</v>
      </c>
    </row>
    <row r="35" spans="5:13" ht="15">
      <c r="E35" s="1" t="s">
        <v>40</v>
      </c>
      <c r="F35" s="53" t="s">
        <v>93</v>
      </c>
      <c r="G35" s="30">
        <v>12988194</v>
      </c>
      <c r="H35" s="30">
        <f t="shared" si="6"/>
        <v>8658796</v>
      </c>
      <c r="I35" s="30">
        <f t="shared" si="7"/>
        <v>6494097</v>
      </c>
      <c r="J35" s="30">
        <f t="shared" si="8"/>
        <v>4329398</v>
      </c>
      <c r="K35" s="30">
        <f t="shared" si="9"/>
        <v>3247048.5</v>
      </c>
      <c r="L35" s="30">
        <f t="shared" si="10"/>
        <v>2164699</v>
      </c>
      <c r="M35" s="30">
        <f t="shared" si="11"/>
        <v>1082349.5</v>
      </c>
    </row>
    <row r="36" spans="5:13" ht="15">
      <c r="E36" s="1" t="s">
        <v>40</v>
      </c>
      <c r="F36" s="52" t="s">
        <v>157</v>
      </c>
      <c r="G36" s="30">
        <v>20948700</v>
      </c>
      <c r="H36" s="30">
        <f t="shared" si="6"/>
        <v>13965800</v>
      </c>
      <c r="I36" s="30">
        <f t="shared" si="7"/>
        <v>10474350</v>
      </c>
      <c r="J36" s="30">
        <f t="shared" si="8"/>
        <v>6982900</v>
      </c>
      <c r="K36" s="30">
        <f t="shared" si="9"/>
        <v>5237175</v>
      </c>
      <c r="L36" s="30">
        <f t="shared" si="10"/>
        <v>3491450</v>
      </c>
      <c r="M36" s="30">
        <f t="shared" si="11"/>
        <v>1745725</v>
      </c>
    </row>
    <row r="37" spans="5:13" ht="15">
      <c r="E37" s="1" t="s">
        <v>40</v>
      </c>
      <c r="F37" s="52" t="s">
        <v>158</v>
      </c>
      <c r="G37" s="30">
        <v>5865636</v>
      </c>
      <c r="H37" s="30">
        <f t="shared" si="6"/>
        <v>3910424</v>
      </c>
      <c r="I37" s="30">
        <f t="shared" si="7"/>
        <v>2932818</v>
      </c>
      <c r="J37" s="30">
        <f t="shared" si="8"/>
        <v>1955212</v>
      </c>
      <c r="K37" s="30">
        <f t="shared" si="9"/>
        <v>1466409</v>
      </c>
      <c r="L37" s="30">
        <f t="shared" si="10"/>
        <v>977606</v>
      </c>
      <c r="M37" s="30">
        <f t="shared" si="11"/>
        <v>488803</v>
      </c>
    </row>
    <row r="38" spans="5:13" ht="15">
      <c r="E38" s="1" t="s">
        <v>40</v>
      </c>
      <c r="F38" s="52" t="s">
        <v>94</v>
      </c>
      <c r="G38" s="30">
        <v>13152000</v>
      </c>
      <c r="H38" s="30">
        <f t="shared" si="6"/>
        <v>8768000</v>
      </c>
      <c r="I38" s="30">
        <f t="shared" si="7"/>
        <v>6576000</v>
      </c>
      <c r="J38" s="30">
        <f t="shared" si="8"/>
        <v>4384000</v>
      </c>
      <c r="K38" s="30">
        <f t="shared" si="9"/>
        <v>3288000</v>
      </c>
      <c r="L38" s="30">
        <f t="shared" si="10"/>
        <v>2192000</v>
      </c>
      <c r="M38" s="30">
        <f t="shared" si="11"/>
        <v>1096000</v>
      </c>
    </row>
    <row r="39" spans="5:13" ht="15">
      <c r="E39" s="1" t="s">
        <v>41</v>
      </c>
      <c r="F39" s="54" t="s">
        <v>53</v>
      </c>
      <c r="G39" s="30">
        <v>48703200</v>
      </c>
      <c r="H39" s="30">
        <f>(G39/3*2)</f>
        <v>32468800</v>
      </c>
      <c r="I39" s="30">
        <f t="shared" si="7"/>
        <v>24351600</v>
      </c>
      <c r="J39" s="30">
        <f t="shared" si="8"/>
        <v>16234400</v>
      </c>
      <c r="K39" s="30">
        <f t="shared" si="9"/>
        <v>12175800</v>
      </c>
      <c r="L39" s="30">
        <f t="shared" si="10"/>
        <v>8117200</v>
      </c>
      <c r="M39" s="30">
        <f t="shared" si="11"/>
        <v>4058600</v>
      </c>
    </row>
    <row r="40" spans="5:13" ht="15">
      <c r="E40" s="1" t="s">
        <v>41</v>
      </c>
      <c r="F40" s="54" t="s">
        <v>95</v>
      </c>
      <c r="G40" s="30">
        <v>56731200</v>
      </c>
      <c r="H40" s="30">
        <f>(G40/3*2)</f>
        <v>37820800</v>
      </c>
      <c r="I40" s="30">
        <f>(G40/2)</f>
        <v>28365600</v>
      </c>
      <c r="J40" s="30">
        <f>(G40/3)</f>
        <v>18910400</v>
      </c>
      <c r="K40" s="30">
        <f>(G40/4)</f>
        <v>14182800</v>
      </c>
      <c r="L40" s="30">
        <f>(G40/6)</f>
        <v>9455200</v>
      </c>
      <c r="M40" s="30">
        <f>(G40/12)</f>
        <v>4727600</v>
      </c>
    </row>
    <row r="41" spans="5:13" ht="15">
      <c r="E41" s="1" t="s">
        <v>41</v>
      </c>
      <c r="F41" s="54" t="s">
        <v>136</v>
      </c>
      <c r="G41" s="30">
        <v>37993200</v>
      </c>
      <c r="H41" s="30">
        <f aca="true" t="shared" si="12" ref="H41:H69">(G41/3*2)</f>
        <v>25328800</v>
      </c>
      <c r="I41" s="30">
        <f>(G41/2)</f>
        <v>18996600</v>
      </c>
      <c r="J41" s="30">
        <f>(G41/3)</f>
        <v>12664400</v>
      </c>
      <c r="K41" s="30">
        <f>(G41/4)</f>
        <v>9498300</v>
      </c>
      <c r="L41" s="30">
        <f>(G41/6)</f>
        <v>6332200</v>
      </c>
      <c r="M41" s="30">
        <f>(G41/12)</f>
        <v>3166100</v>
      </c>
    </row>
    <row r="42" spans="5:13" ht="15">
      <c r="E42" s="1" t="s">
        <v>41</v>
      </c>
      <c r="F42" s="54" t="s">
        <v>137</v>
      </c>
      <c r="G42" s="30">
        <v>51914400</v>
      </c>
      <c r="H42" s="30">
        <f t="shared" si="12"/>
        <v>34609600</v>
      </c>
      <c r="I42" s="30">
        <f>(G42/2)</f>
        <v>25957200</v>
      </c>
      <c r="J42" s="30">
        <f>(G42/3)</f>
        <v>17304800</v>
      </c>
      <c r="K42" s="30">
        <f>(G42/4)</f>
        <v>12978600</v>
      </c>
      <c r="L42" s="30">
        <f>(G42/6)</f>
        <v>8652400</v>
      </c>
      <c r="M42" s="30">
        <f>(G42/12)</f>
        <v>4326200</v>
      </c>
    </row>
    <row r="43" spans="5:13" ht="15">
      <c r="E43" s="1" t="s">
        <v>41</v>
      </c>
      <c r="F43" s="54" t="s">
        <v>138</v>
      </c>
      <c r="G43" s="30">
        <v>41210400</v>
      </c>
      <c r="H43" s="30">
        <f>(G43/3*2)</f>
        <v>27473600</v>
      </c>
      <c r="I43" s="30">
        <f>(G43/2)</f>
        <v>20605200</v>
      </c>
      <c r="J43" s="30">
        <f>(G43/3)</f>
        <v>13736800</v>
      </c>
      <c r="K43" s="30">
        <f>(G43/4)</f>
        <v>10302600</v>
      </c>
      <c r="L43" s="30">
        <f>(G43/6)</f>
        <v>6868400</v>
      </c>
      <c r="M43" s="30">
        <f>(G43/12)</f>
        <v>3434200</v>
      </c>
    </row>
    <row r="44" spans="5:13" ht="15">
      <c r="E44" s="1" t="s">
        <v>41</v>
      </c>
      <c r="F44" s="54" t="s">
        <v>124</v>
      </c>
      <c r="G44" s="30">
        <v>90984000</v>
      </c>
      <c r="H44" s="30">
        <f>(G44/3*2)</f>
        <v>60656000</v>
      </c>
      <c r="I44" s="30">
        <f>(G44/2)</f>
        <v>45492000</v>
      </c>
      <c r="J44" s="30">
        <f>(G44/3)</f>
        <v>30328000</v>
      </c>
      <c r="K44" s="30">
        <f>(G44/4)</f>
        <v>22746000</v>
      </c>
      <c r="L44" s="30">
        <f>(G44/6)</f>
        <v>15164000</v>
      </c>
      <c r="M44" s="30">
        <f>(G44/12)</f>
        <v>7582000</v>
      </c>
    </row>
    <row r="45" spans="5:13" ht="15">
      <c r="E45" s="1" t="s">
        <v>41</v>
      </c>
      <c r="F45" s="54" t="s">
        <v>159</v>
      </c>
      <c r="G45" s="30">
        <v>74928000</v>
      </c>
      <c r="H45" s="30">
        <f>(G45/3*2)</f>
        <v>49952000</v>
      </c>
      <c r="I45" s="30">
        <f>(G45/2)</f>
        <v>37464000</v>
      </c>
      <c r="J45" s="30">
        <f>(G45/3)</f>
        <v>24976000</v>
      </c>
      <c r="K45" s="30">
        <f>(G45/4)</f>
        <v>18732000</v>
      </c>
      <c r="L45" s="30">
        <f>(G45/6)</f>
        <v>12488000</v>
      </c>
      <c r="M45" s="30">
        <f>(G45/12)</f>
        <v>6244000</v>
      </c>
    </row>
    <row r="46" spans="5:13" ht="15">
      <c r="E46" s="1" t="s">
        <v>41</v>
      </c>
      <c r="F46" s="54" t="s">
        <v>125</v>
      </c>
      <c r="G46" s="30">
        <v>53520000</v>
      </c>
      <c r="H46" s="30">
        <f t="shared" si="12"/>
        <v>35680000</v>
      </c>
      <c r="I46" s="30">
        <f>(G46/2)</f>
        <v>26760000</v>
      </c>
      <c r="J46" s="30">
        <f>(G46/3)</f>
        <v>17840000</v>
      </c>
      <c r="K46" s="30">
        <f>(G46/4)</f>
        <v>13380000</v>
      </c>
      <c r="L46" s="30">
        <f>(G46/6)</f>
        <v>8920000</v>
      </c>
      <c r="M46" s="30">
        <f>(G46/12)</f>
        <v>4460000</v>
      </c>
    </row>
    <row r="47" spans="5:13" ht="15">
      <c r="E47" s="1" t="s">
        <v>41</v>
      </c>
      <c r="F47" s="54" t="s">
        <v>96</v>
      </c>
      <c r="G47" s="30">
        <v>36393600</v>
      </c>
      <c r="H47" s="30">
        <f t="shared" si="12"/>
        <v>24262400</v>
      </c>
      <c r="I47" s="30">
        <f>(G47/2)</f>
        <v>18196800</v>
      </c>
      <c r="J47" s="30">
        <f>(G47/3)</f>
        <v>12131200</v>
      </c>
      <c r="K47" s="30">
        <f>(G47/4)</f>
        <v>9098400</v>
      </c>
      <c r="L47" s="30">
        <f>(G47/6)</f>
        <v>6065600</v>
      </c>
      <c r="M47" s="30">
        <f>(G47/12)</f>
        <v>3032800</v>
      </c>
    </row>
    <row r="48" spans="5:13" ht="15">
      <c r="E48" s="1" t="s">
        <v>41</v>
      </c>
      <c r="F48" s="54" t="s">
        <v>108</v>
      </c>
      <c r="G48" s="29">
        <v>50065000</v>
      </c>
      <c r="H48" s="30">
        <f t="shared" si="12"/>
        <v>33376666.666666668</v>
      </c>
      <c r="I48" s="30">
        <f>(G48/2)</f>
        <v>25032500</v>
      </c>
      <c r="J48" s="30">
        <f>(G48/3)</f>
        <v>16688333.333333334</v>
      </c>
      <c r="K48" s="30">
        <f>(G48/4)</f>
        <v>12516250</v>
      </c>
      <c r="L48" s="30">
        <f>(G48/6)</f>
        <v>8344166.666666667</v>
      </c>
      <c r="M48" s="30">
        <f>(G48/12)</f>
        <v>4172083.3333333335</v>
      </c>
    </row>
    <row r="49" spans="5:13" ht="15">
      <c r="E49" s="1" t="s">
        <v>41</v>
      </c>
      <c r="F49" s="54" t="s">
        <v>139</v>
      </c>
      <c r="G49" s="29">
        <v>39463000</v>
      </c>
      <c r="H49" s="29">
        <f t="shared" si="12"/>
        <v>26308666.666666668</v>
      </c>
      <c r="I49" s="29">
        <f>(G49/2)</f>
        <v>19731500</v>
      </c>
      <c r="J49" s="29">
        <f>(G49/3)</f>
        <v>13154333.333333334</v>
      </c>
      <c r="K49" s="29">
        <f>(G49/4)</f>
        <v>9865750</v>
      </c>
      <c r="L49" s="29">
        <f>(G49/6)</f>
        <v>6577166.666666667</v>
      </c>
      <c r="M49" s="29">
        <f>(G49/12)</f>
        <v>3288583.3333333335</v>
      </c>
    </row>
    <row r="50" spans="5:13" ht="15">
      <c r="E50" s="1" t="s">
        <v>41</v>
      </c>
      <c r="F50" s="54" t="s">
        <v>109</v>
      </c>
      <c r="G50" s="29">
        <v>14324400</v>
      </c>
      <c r="H50" s="29">
        <f t="shared" si="12"/>
        <v>9549600</v>
      </c>
      <c r="I50" s="29">
        <f>(G50/2)</f>
        <v>7162200</v>
      </c>
      <c r="J50" s="29">
        <f>(G50/3)</f>
        <v>4774800</v>
      </c>
      <c r="K50" s="29">
        <f>(G50/4)</f>
        <v>3581100</v>
      </c>
      <c r="L50" s="29">
        <f>(G50/6)</f>
        <v>2387400</v>
      </c>
      <c r="M50" s="29">
        <f>(G50/12)</f>
        <v>1193700</v>
      </c>
    </row>
    <row r="51" spans="5:13" ht="15">
      <c r="E51" s="1" t="s">
        <v>41</v>
      </c>
      <c r="F51" s="54" t="s">
        <v>140</v>
      </c>
      <c r="G51" s="29">
        <v>14013000</v>
      </c>
      <c r="H51" s="29">
        <f t="shared" si="12"/>
        <v>9342000</v>
      </c>
      <c r="I51" s="29">
        <f>(G51/2)</f>
        <v>7006500</v>
      </c>
      <c r="J51" s="29">
        <f>(G51/3)</f>
        <v>4671000</v>
      </c>
      <c r="K51" s="29">
        <f>(G51/4)</f>
        <v>3503250</v>
      </c>
      <c r="L51" s="29">
        <f>(G51/6)</f>
        <v>2335500</v>
      </c>
      <c r="M51" s="29">
        <f>(G51/12)</f>
        <v>1167750</v>
      </c>
    </row>
    <row r="52" spans="5:13" ht="15">
      <c r="E52" s="1" t="s">
        <v>41</v>
      </c>
      <c r="F52" s="54" t="s">
        <v>110</v>
      </c>
      <c r="G52" s="29">
        <v>9240000</v>
      </c>
      <c r="H52" s="29">
        <f t="shared" si="12"/>
        <v>6160000</v>
      </c>
      <c r="I52" s="29">
        <f>(G52/2)</f>
        <v>4620000</v>
      </c>
      <c r="J52" s="29">
        <f>(G52/3)</f>
        <v>3080000</v>
      </c>
      <c r="K52" s="29">
        <f>(G52/4)</f>
        <v>2310000</v>
      </c>
      <c r="L52" s="29">
        <f>(G52/6)</f>
        <v>1540000</v>
      </c>
      <c r="M52" s="29">
        <f>(G52/12)</f>
        <v>770000</v>
      </c>
    </row>
    <row r="53" spans="5:13" ht="15">
      <c r="E53" s="1" t="s">
        <v>41</v>
      </c>
      <c r="F53" s="54" t="s">
        <v>111</v>
      </c>
      <c r="G53" s="29">
        <v>5600000</v>
      </c>
      <c r="H53" s="29">
        <f t="shared" si="12"/>
        <v>3733333.3333333335</v>
      </c>
      <c r="I53" s="29">
        <f>(G53/2)</f>
        <v>2800000</v>
      </c>
      <c r="J53" s="29">
        <f>(G53/3)</f>
        <v>1866666.6666666667</v>
      </c>
      <c r="K53" s="29">
        <f>(G53/4)</f>
        <v>1400000</v>
      </c>
      <c r="L53" s="29">
        <f>(G53/6)</f>
        <v>933333.3333333334</v>
      </c>
      <c r="M53" s="29">
        <f>(G53/12)</f>
        <v>466666.6666666667</v>
      </c>
    </row>
    <row r="54" spans="5:13" ht="15">
      <c r="E54" s="1" t="s">
        <v>41</v>
      </c>
      <c r="F54" s="54" t="s">
        <v>141</v>
      </c>
      <c r="G54" s="29">
        <v>11320000</v>
      </c>
      <c r="H54" s="29">
        <f t="shared" si="12"/>
        <v>7546666.666666667</v>
      </c>
      <c r="I54" s="29">
        <f>(G54/2)</f>
        <v>5660000</v>
      </c>
      <c r="J54" s="29">
        <f>(G54/3)</f>
        <v>3773333.3333333335</v>
      </c>
      <c r="K54" s="29">
        <f>(G54/4)</f>
        <v>2830000</v>
      </c>
      <c r="L54" s="29">
        <f>(G54/6)</f>
        <v>1886666.6666666667</v>
      </c>
      <c r="M54" s="29">
        <f>(G54/12)</f>
        <v>943333.3333333334</v>
      </c>
    </row>
    <row r="55" spans="5:13" ht="15">
      <c r="E55" s="1" t="s">
        <v>41</v>
      </c>
      <c r="F55" s="54" t="s">
        <v>142</v>
      </c>
      <c r="G55" s="29">
        <v>12452000</v>
      </c>
      <c r="H55" s="29">
        <f>(G55/3*2)</f>
        <v>8301333.333333333</v>
      </c>
      <c r="I55" s="29">
        <f>(G55/2)</f>
        <v>6226000</v>
      </c>
      <c r="J55" s="29">
        <f>(G55/3)</f>
        <v>4150666.6666666665</v>
      </c>
      <c r="K55" s="29">
        <f>(G55/4)</f>
        <v>3113000</v>
      </c>
      <c r="L55" s="29">
        <f>(G55/6)</f>
        <v>2075333.3333333333</v>
      </c>
      <c r="M55" s="29">
        <f>(G55/12)</f>
        <v>1037666.6666666666</v>
      </c>
    </row>
    <row r="56" spans="5:13" ht="15">
      <c r="E56" s="1" t="s">
        <v>41</v>
      </c>
      <c r="F56" s="54" t="s">
        <v>97</v>
      </c>
      <c r="G56" s="29">
        <v>9905000</v>
      </c>
      <c r="H56" s="29">
        <f t="shared" si="12"/>
        <v>6603333.333333333</v>
      </c>
      <c r="I56" s="29">
        <f>(G56/2)</f>
        <v>4952500</v>
      </c>
      <c r="J56" s="29">
        <f>(G56/3)</f>
        <v>3301666.6666666665</v>
      </c>
      <c r="K56" s="29">
        <f>(G56/4)</f>
        <v>2476250</v>
      </c>
      <c r="L56" s="29">
        <f>(G56/6)</f>
        <v>1650833.3333333333</v>
      </c>
      <c r="M56" s="29">
        <f>(G56/12)</f>
        <v>825416.6666666666</v>
      </c>
    </row>
    <row r="57" spans="5:13" ht="15">
      <c r="E57" s="1" t="s">
        <v>41</v>
      </c>
      <c r="F57" s="54" t="s">
        <v>143</v>
      </c>
      <c r="G57" s="29">
        <v>11320000</v>
      </c>
      <c r="H57" s="29">
        <f t="shared" si="12"/>
        <v>7546666.666666667</v>
      </c>
      <c r="I57" s="29">
        <f aca="true" t="shared" si="13" ref="I57:I66">(G57/2)</f>
        <v>5660000</v>
      </c>
      <c r="J57" s="29">
        <f aca="true" t="shared" si="14" ref="J57:J66">(G57/3)</f>
        <v>3773333.3333333335</v>
      </c>
      <c r="K57" s="29">
        <f aca="true" t="shared" si="15" ref="K57:K66">(G57/4)</f>
        <v>2830000</v>
      </c>
      <c r="L57" s="29">
        <f aca="true" t="shared" si="16" ref="L57:L66">(G57/6)</f>
        <v>1886666.6666666667</v>
      </c>
      <c r="M57" s="29">
        <f aca="true" t="shared" si="17" ref="M57:M66">(G57/12)</f>
        <v>943333.3333333334</v>
      </c>
    </row>
    <row r="58" spans="5:13" ht="15">
      <c r="E58" s="1" t="s">
        <v>41</v>
      </c>
      <c r="F58" s="54" t="s">
        <v>112</v>
      </c>
      <c r="G58" s="29">
        <v>10471000</v>
      </c>
      <c r="H58" s="29">
        <f t="shared" si="12"/>
        <v>6980666.666666667</v>
      </c>
      <c r="I58" s="29">
        <f t="shared" si="13"/>
        <v>5235500</v>
      </c>
      <c r="J58" s="29">
        <f t="shared" si="14"/>
        <v>3490333.3333333335</v>
      </c>
      <c r="K58" s="29">
        <f t="shared" si="15"/>
        <v>2617750</v>
      </c>
      <c r="L58" s="29">
        <f t="shared" si="16"/>
        <v>1745166.6666666667</v>
      </c>
      <c r="M58" s="29">
        <f t="shared" si="17"/>
        <v>872583.3333333334</v>
      </c>
    </row>
    <row r="59" spans="5:13" ht="15">
      <c r="E59" s="1" t="s">
        <v>41</v>
      </c>
      <c r="F59" s="54" t="s">
        <v>113</v>
      </c>
      <c r="G59" s="29">
        <v>14433000</v>
      </c>
      <c r="H59" s="29">
        <f t="shared" si="12"/>
        <v>9622000</v>
      </c>
      <c r="I59" s="29">
        <f t="shared" si="13"/>
        <v>7216500</v>
      </c>
      <c r="J59" s="29">
        <f t="shared" si="14"/>
        <v>4811000</v>
      </c>
      <c r="K59" s="29">
        <f t="shared" si="15"/>
        <v>3608250</v>
      </c>
      <c r="L59" s="29">
        <f t="shared" si="16"/>
        <v>2405500</v>
      </c>
      <c r="M59" s="29">
        <f t="shared" si="17"/>
        <v>1202750</v>
      </c>
    </row>
    <row r="60" spans="5:13" ht="15">
      <c r="E60" s="1" t="s">
        <v>41</v>
      </c>
      <c r="F60" s="54" t="s">
        <v>144</v>
      </c>
      <c r="G60" s="29">
        <v>15565000</v>
      </c>
      <c r="H60" s="29">
        <f t="shared" si="12"/>
        <v>10376666.666666666</v>
      </c>
      <c r="I60" s="29">
        <f t="shared" si="13"/>
        <v>7782500</v>
      </c>
      <c r="J60" s="29">
        <f t="shared" si="14"/>
        <v>5188333.333333333</v>
      </c>
      <c r="K60" s="29">
        <f t="shared" si="15"/>
        <v>3891250</v>
      </c>
      <c r="L60" s="29">
        <f t="shared" si="16"/>
        <v>2594166.6666666665</v>
      </c>
      <c r="M60" s="29">
        <f t="shared" si="17"/>
        <v>1297083.3333333333</v>
      </c>
    </row>
    <row r="61" spans="5:13" ht="15">
      <c r="E61" s="1" t="s">
        <v>41</v>
      </c>
      <c r="F61" s="54" t="s">
        <v>114</v>
      </c>
      <c r="G61" s="29">
        <v>15565000</v>
      </c>
      <c r="H61" s="29">
        <f t="shared" si="12"/>
        <v>10376666.666666666</v>
      </c>
      <c r="I61" s="29">
        <f t="shared" si="13"/>
        <v>7782500</v>
      </c>
      <c r="J61" s="29">
        <f t="shared" si="14"/>
        <v>5188333.333333333</v>
      </c>
      <c r="K61" s="29">
        <f t="shared" si="15"/>
        <v>3891250</v>
      </c>
      <c r="L61" s="29">
        <f t="shared" si="16"/>
        <v>2594166.6666666665</v>
      </c>
      <c r="M61" s="29">
        <f t="shared" si="17"/>
        <v>1297083.3333333333</v>
      </c>
    </row>
    <row r="62" spans="5:13" ht="15">
      <c r="E62" s="1" t="s">
        <v>41</v>
      </c>
      <c r="F62" s="54" t="s">
        <v>161</v>
      </c>
      <c r="G62" s="29">
        <v>88350000</v>
      </c>
      <c r="H62" s="29">
        <f t="shared" si="12"/>
        <v>58900000</v>
      </c>
      <c r="I62" s="29">
        <f t="shared" si="13"/>
        <v>44175000</v>
      </c>
      <c r="J62" s="29">
        <f t="shared" si="14"/>
        <v>29450000</v>
      </c>
      <c r="K62" s="29">
        <f t="shared" si="15"/>
        <v>22087500</v>
      </c>
      <c r="L62" s="29">
        <f t="shared" si="16"/>
        <v>14725000</v>
      </c>
      <c r="M62" s="29">
        <f t="shared" si="17"/>
        <v>7362500</v>
      </c>
    </row>
    <row r="63" spans="5:13" ht="15">
      <c r="E63" s="1" t="s">
        <v>41</v>
      </c>
      <c r="F63" s="54" t="s">
        <v>160</v>
      </c>
      <c r="G63" s="29">
        <v>64224000</v>
      </c>
      <c r="H63" s="29">
        <f>(G63/3*2)</f>
        <v>42816000</v>
      </c>
      <c r="I63" s="29">
        <f>(G63/2)</f>
        <v>32112000</v>
      </c>
      <c r="J63" s="29">
        <f>(G63/3)</f>
        <v>21408000</v>
      </c>
      <c r="K63" s="29">
        <f>(G63/4)</f>
        <v>16056000</v>
      </c>
      <c r="L63" s="29">
        <f>(G63/6)</f>
        <v>10704000</v>
      </c>
      <c r="M63" s="29">
        <f>(G63/12)</f>
        <v>5352000</v>
      </c>
    </row>
    <row r="64" spans="5:13" ht="15">
      <c r="E64" s="1" t="s">
        <v>41</v>
      </c>
      <c r="F64" s="54" t="s">
        <v>162</v>
      </c>
      <c r="G64" s="29">
        <v>16980000</v>
      </c>
      <c r="H64" s="29">
        <f>(G64/3*2)</f>
        <v>11320000</v>
      </c>
      <c r="I64" s="29">
        <f>(G64/2)</f>
        <v>8490000</v>
      </c>
      <c r="J64" s="29">
        <f>(G64/3)</f>
        <v>5660000</v>
      </c>
      <c r="K64" s="29">
        <f>(G64/4)</f>
        <v>4245000</v>
      </c>
      <c r="L64" s="29">
        <f>(G64/6)</f>
        <v>2830000</v>
      </c>
      <c r="M64" s="29">
        <f>(G64/12)</f>
        <v>1415000</v>
      </c>
    </row>
    <row r="65" spans="5:13" ht="15">
      <c r="E65" s="1" t="s">
        <v>41</v>
      </c>
      <c r="F65" s="54" t="s">
        <v>163</v>
      </c>
      <c r="G65" s="29">
        <v>21798000</v>
      </c>
      <c r="H65" s="29">
        <f>(G65/3*2)</f>
        <v>14532000</v>
      </c>
      <c r="I65" s="29">
        <f>(G65/2)</f>
        <v>10899000</v>
      </c>
      <c r="J65" s="29">
        <f>(G65/3)</f>
        <v>7266000</v>
      </c>
      <c r="K65" s="29">
        <f>(G65/4)</f>
        <v>5449500</v>
      </c>
      <c r="L65" s="29">
        <f>(G65/6)</f>
        <v>3633000</v>
      </c>
      <c r="M65" s="29">
        <f>(G65/12)</f>
        <v>1816500</v>
      </c>
    </row>
    <row r="66" spans="5:13" ht="15">
      <c r="E66" s="1" t="s">
        <v>41</v>
      </c>
      <c r="F66" s="54" t="s">
        <v>145</v>
      </c>
      <c r="G66" s="29">
        <v>8820000</v>
      </c>
      <c r="H66" s="29">
        <f t="shared" si="12"/>
        <v>5880000</v>
      </c>
      <c r="I66" s="29">
        <f t="shared" si="13"/>
        <v>4410000</v>
      </c>
      <c r="J66" s="29">
        <f t="shared" si="14"/>
        <v>2940000</v>
      </c>
      <c r="K66" s="29">
        <f t="shared" si="15"/>
        <v>2205000</v>
      </c>
      <c r="L66" s="29">
        <f t="shared" si="16"/>
        <v>1470000</v>
      </c>
      <c r="M66" s="29">
        <f t="shared" si="17"/>
        <v>735000</v>
      </c>
    </row>
    <row r="67" spans="5:13" ht="15">
      <c r="E67" s="1" t="s">
        <v>41</v>
      </c>
      <c r="F67" s="54" t="s">
        <v>146</v>
      </c>
      <c r="G67" s="29">
        <v>9660000</v>
      </c>
      <c r="H67" s="29">
        <f>(G67/3*2)</f>
        <v>6440000</v>
      </c>
      <c r="I67" s="29">
        <f>(G67/2)</f>
        <v>4830000</v>
      </c>
      <c r="J67" s="29">
        <f>(G67/3)</f>
        <v>3220000</v>
      </c>
      <c r="K67" s="29">
        <f>(G67/4)</f>
        <v>2415000</v>
      </c>
      <c r="L67" s="29">
        <f>(G67/6)</f>
        <v>1610000</v>
      </c>
      <c r="M67" s="29">
        <f>(G67/12)</f>
        <v>805000</v>
      </c>
    </row>
    <row r="68" spans="5:13" ht="15">
      <c r="E68" s="1" t="s">
        <v>41</v>
      </c>
      <c r="F68" s="54" t="s">
        <v>98</v>
      </c>
      <c r="G68" s="30">
        <v>18480000</v>
      </c>
      <c r="H68" s="29">
        <f t="shared" si="12"/>
        <v>12320000</v>
      </c>
      <c r="I68" s="29">
        <f>(G68/2)</f>
        <v>9240000</v>
      </c>
      <c r="J68" s="29">
        <f>(G68/3)</f>
        <v>6160000</v>
      </c>
      <c r="K68" s="29">
        <f>(G68/4)</f>
        <v>4620000</v>
      </c>
      <c r="L68" s="29">
        <f>(G68/6)</f>
        <v>3080000</v>
      </c>
      <c r="M68" s="29">
        <f>(G68/12)</f>
        <v>1540000</v>
      </c>
    </row>
    <row r="69" spans="5:13" ht="15">
      <c r="E69" s="1" t="s">
        <v>41</v>
      </c>
      <c r="F69" s="54" t="s">
        <v>115</v>
      </c>
      <c r="G69" s="30">
        <v>11760000</v>
      </c>
      <c r="H69" s="29">
        <f t="shared" si="12"/>
        <v>7840000</v>
      </c>
      <c r="I69" s="29">
        <f>(G69/2)</f>
        <v>5880000</v>
      </c>
      <c r="J69" s="29">
        <f>(G69/3)</f>
        <v>3920000</v>
      </c>
      <c r="K69" s="29">
        <f>(G69/4)</f>
        <v>2940000</v>
      </c>
      <c r="L69" s="29">
        <f>(G69/6)</f>
        <v>1960000</v>
      </c>
      <c r="M69" s="29">
        <f>(G69/12)</f>
        <v>980000</v>
      </c>
    </row>
    <row r="70" spans="5:13" ht="15">
      <c r="E70" s="1" t="s">
        <v>41</v>
      </c>
      <c r="F70" s="54" t="s">
        <v>116</v>
      </c>
      <c r="G70" s="30">
        <v>913000</v>
      </c>
      <c r="H70" s="29">
        <f aca="true" t="shared" si="18" ref="H70:H75">(G70/3*2)</f>
        <v>608666.6666666666</v>
      </c>
      <c r="I70" s="29">
        <f>(G70/2)</f>
        <v>456500</v>
      </c>
      <c r="J70" s="29">
        <f>(G70/3)</f>
        <v>304333.3333333333</v>
      </c>
      <c r="K70" s="29">
        <f>(G70/4)</f>
        <v>228250</v>
      </c>
      <c r="L70" s="29">
        <f>(G70/6)</f>
        <v>152166.66666666666</v>
      </c>
      <c r="M70" s="29">
        <f>(G70/12)</f>
        <v>76083.33333333333</v>
      </c>
    </row>
    <row r="71" spans="5:13" ht="15">
      <c r="E71" s="1" t="s">
        <v>41</v>
      </c>
      <c r="F71" s="54" t="s">
        <v>126</v>
      </c>
      <c r="G71" s="29">
        <v>5112800</v>
      </c>
      <c r="H71" s="29">
        <f t="shared" si="18"/>
        <v>3408533.3333333335</v>
      </c>
      <c r="I71" s="29">
        <f>(G71/2)</f>
        <v>2556400</v>
      </c>
      <c r="J71" s="29">
        <f>(G71/3)</f>
        <v>1704266.6666666667</v>
      </c>
      <c r="K71" s="29">
        <f>(G71/4)</f>
        <v>1278200</v>
      </c>
      <c r="L71" s="29">
        <f>(G71/6)</f>
        <v>852133.3333333334</v>
      </c>
      <c r="M71" s="29">
        <f>(G71/12)</f>
        <v>426066.6666666667</v>
      </c>
    </row>
    <row r="72" spans="5:13" ht="15">
      <c r="E72" s="1" t="s">
        <v>41</v>
      </c>
      <c r="F72" s="54" t="s">
        <v>99</v>
      </c>
      <c r="G72" s="29">
        <v>6573600</v>
      </c>
      <c r="H72" s="29">
        <f t="shared" si="18"/>
        <v>4382400</v>
      </c>
      <c r="I72" s="29">
        <f>(G72/2)</f>
        <v>3286800</v>
      </c>
      <c r="J72" s="29">
        <f>(G72/3)</f>
        <v>2191200</v>
      </c>
      <c r="K72" s="29">
        <f>(G72/4)</f>
        <v>1643400</v>
      </c>
      <c r="L72" s="29">
        <f>(G72/6)</f>
        <v>1095600</v>
      </c>
      <c r="M72" s="29">
        <f>(G72/12)</f>
        <v>547800</v>
      </c>
    </row>
    <row r="73" spans="5:13" ht="15">
      <c r="E73" s="1" t="s">
        <v>41</v>
      </c>
      <c r="F73" s="54" t="s">
        <v>127</v>
      </c>
      <c r="G73" s="29">
        <v>6391000</v>
      </c>
      <c r="H73" s="29">
        <v>4869333.333333333</v>
      </c>
      <c r="I73" s="29">
        <v>3652000</v>
      </c>
      <c r="J73" s="29">
        <v>2434666.6666666665</v>
      </c>
      <c r="K73" s="29">
        <v>1826000</v>
      </c>
      <c r="L73" s="29">
        <v>1217333.3333333333</v>
      </c>
      <c r="M73" s="29">
        <v>608666.6666666666</v>
      </c>
    </row>
    <row r="74" spans="5:13" ht="15">
      <c r="E74" s="1" t="s">
        <v>41</v>
      </c>
      <c r="F74" s="54" t="s">
        <v>117</v>
      </c>
      <c r="G74" s="29">
        <v>913000</v>
      </c>
      <c r="H74" s="30">
        <f t="shared" si="18"/>
        <v>608666.6666666666</v>
      </c>
      <c r="I74" s="30">
        <f>(G74/2)</f>
        <v>456500</v>
      </c>
      <c r="J74" s="30">
        <f>(G74/3)</f>
        <v>304333.3333333333</v>
      </c>
      <c r="K74" s="30">
        <f>(G74/4)</f>
        <v>228250</v>
      </c>
      <c r="L74" s="30">
        <f>(G74/6)</f>
        <v>152166.66666666666</v>
      </c>
      <c r="M74" s="30">
        <f>(G74/12)</f>
        <v>76083.33333333333</v>
      </c>
    </row>
    <row r="75" spans="5:13" ht="15">
      <c r="E75" s="1" t="s">
        <v>41</v>
      </c>
      <c r="F75" s="54" t="s">
        <v>54</v>
      </c>
      <c r="G75" s="29">
        <v>2373800</v>
      </c>
      <c r="H75" s="30">
        <f t="shared" si="18"/>
        <v>1582533.3333333333</v>
      </c>
      <c r="I75" s="30">
        <f>(G75/2)</f>
        <v>1186900</v>
      </c>
      <c r="J75" s="30">
        <f>(G75/3)</f>
        <v>791266.6666666666</v>
      </c>
      <c r="K75" s="30">
        <f>(G75/4)</f>
        <v>593450</v>
      </c>
      <c r="L75" s="30">
        <f>(G75/6)</f>
        <v>395633.3333333333</v>
      </c>
      <c r="M75" s="30">
        <f>(G75/12)</f>
        <v>197816.66666666666</v>
      </c>
    </row>
    <row r="76" spans="5:13" ht="15">
      <c r="E76" s="1" t="s">
        <v>41</v>
      </c>
      <c r="F76" s="54" t="s">
        <v>147</v>
      </c>
      <c r="G76" s="29">
        <v>2739000</v>
      </c>
      <c r="H76" s="30">
        <f>(G76/3*2)</f>
        <v>1826000</v>
      </c>
      <c r="I76" s="30">
        <f>(G76/2)</f>
        <v>1369500</v>
      </c>
      <c r="J76" s="30">
        <f>(G76/3)</f>
        <v>913000</v>
      </c>
      <c r="K76" s="30">
        <f>(G76/4)</f>
        <v>684750</v>
      </c>
      <c r="L76" s="30">
        <f>(G76/6)</f>
        <v>456500</v>
      </c>
      <c r="M76" s="30">
        <f>(G76/12)</f>
        <v>228250</v>
      </c>
    </row>
    <row r="77" spans="5:13" ht="15">
      <c r="E77" s="1" t="s">
        <v>41</v>
      </c>
      <c r="F77" s="54" t="s">
        <v>148</v>
      </c>
      <c r="G77" s="29">
        <v>3652000</v>
      </c>
      <c r="H77" s="30">
        <f>(G77/3*2)</f>
        <v>2434666.6666666665</v>
      </c>
      <c r="I77" s="30">
        <f>(G77/2)</f>
        <v>1826000</v>
      </c>
      <c r="J77" s="30">
        <f>(G77/3)</f>
        <v>1217333.3333333333</v>
      </c>
      <c r="K77" s="30">
        <f>(G77/4)</f>
        <v>913000</v>
      </c>
      <c r="L77" s="30">
        <f>(G77/6)</f>
        <v>608666.6666666666</v>
      </c>
      <c r="M77" s="30">
        <f>(G77/12)</f>
        <v>304333.3333333333</v>
      </c>
    </row>
    <row r="78" spans="5:13" ht="15">
      <c r="E78" s="1" t="s">
        <v>41</v>
      </c>
      <c r="F78" s="54" t="s">
        <v>149</v>
      </c>
      <c r="G78" s="29">
        <v>3652000</v>
      </c>
      <c r="H78" s="30">
        <f>(G78/3*2)</f>
        <v>2434666.6666666665</v>
      </c>
      <c r="I78" s="30">
        <f>(G78/2)</f>
        <v>1826000</v>
      </c>
      <c r="J78" s="30">
        <f>(G78/3)</f>
        <v>1217333.3333333333</v>
      </c>
      <c r="K78" s="30">
        <f>(G78/4)</f>
        <v>913000</v>
      </c>
      <c r="L78" s="30">
        <f>(G78/6)</f>
        <v>608666.6666666666</v>
      </c>
      <c r="M78" s="30">
        <f>(G78/12)</f>
        <v>304333.3333333333</v>
      </c>
    </row>
    <row r="79" spans="5:13" ht="15">
      <c r="E79" s="1" t="s">
        <v>41</v>
      </c>
      <c r="F79" s="54" t="s">
        <v>150</v>
      </c>
      <c r="G79" s="29">
        <v>4017200</v>
      </c>
      <c r="H79" s="30">
        <f>(G79/3*2)</f>
        <v>2678133.3333333335</v>
      </c>
      <c r="I79" s="30">
        <f>(G79/2)</f>
        <v>2008600</v>
      </c>
      <c r="J79" s="30">
        <f>(G79/3)</f>
        <v>1339066.6666666667</v>
      </c>
      <c r="K79" s="30">
        <f>(G79/4)</f>
        <v>1004300</v>
      </c>
      <c r="L79" s="30">
        <f>(G79/6)</f>
        <v>669533.3333333334</v>
      </c>
      <c r="M79" s="30">
        <f>(G79/12)</f>
        <v>334766.6666666667</v>
      </c>
    </row>
    <row r="80" spans="5:13" ht="15">
      <c r="E80" s="1" t="s">
        <v>41</v>
      </c>
      <c r="F80" s="54" t="s">
        <v>50</v>
      </c>
      <c r="G80" s="29">
        <v>2373800</v>
      </c>
      <c r="H80" s="30">
        <f aca="true" t="shared" si="19" ref="H80:H93">(G80/3*2)</f>
        <v>1582533.3333333333</v>
      </c>
      <c r="I80" s="30">
        <f aca="true" t="shared" si="20" ref="I80:I93">(G80/2)</f>
        <v>1186900</v>
      </c>
      <c r="J80" s="30">
        <f aca="true" t="shared" si="21" ref="J80:J93">(G80/3)</f>
        <v>791266.6666666666</v>
      </c>
      <c r="K80" s="30">
        <f aca="true" t="shared" si="22" ref="K80:K93">(G80/4)</f>
        <v>593450</v>
      </c>
      <c r="L80" s="30">
        <f aca="true" t="shared" si="23" ref="L80:L93">(G80/6)</f>
        <v>395633.3333333333</v>
      </c>
      <c r="M80" s="30">
        <f aca="true" t="shared" si="24" ref="M80:M93">(G80/12)</f>
        <v>197816.66666666666</v>
      </c>
    </row>
    <row r="81" spans="5:13" ht="15">
      <c r="E81" s="1" t="s">
        <v>41</v>
      </c>
      <c r="F81" s="54" t="s">
        <v>44</v>
      </c>
      <c r="G81" s="29">
        <v>4199800</v>
      </c>
      <c r="H81" s="30">
        <f t="shared" si="19"/>
        <v>2799866.6666666665</v>
      </c>
      <c r="I81" s="30">
        <f t="shared" si="20"/>
        <v>2099900</v>
      </c>
      <c r="J81" s="30">
        <f t="shared" si="21"/>
        <v>1399933.3333333333</v>
      </c>
      <c r="K81" s="30">
        <f t="shared" si="22"/>
        <v>1049950</v>
      </c>
      <c r="L81" s="30">
        <f t="shared" si="23"/>
        <v>699966.6666666666</v>
      </c>
      <c r="M81" s="30">
        <f t="shared" si="24"/>
        <v>349983.3333333333</v>
      </c>
    </row>
    <row r="82" spans="5:13" ht="15">
      <c r="E82" s="1" t="s">
        <v>41</v>
      </c>
      <c r="F82" s="54" t="s">
        <v>48</v>
      </c>
      <c r="G82" s="29">
        <v>3104200</v>
      </c>
      <c r="H82" s="30">
        <f t="shared" si="19"/>
        <v>2069466.6666666667</v>
      </c>
      <c r="I82" s="30">
        <f t="shared" si="20"/>
        <v>1552100</v>
      </c>
      <c r="J82" s="30">
        <f t="shared" si="21"/>
        <v>1034733.3333333334</v>
      </c>
      <c r="K82" s="30">
        <f t="shared" si="22"/>
        <v>776050</v>
      </c>
      <c r="L82" s="30">
        <f t="shared" si="23"/>
        <v>517366.6666666667</v>
      </c>
      <c r="M82" s="30">
        <f t="shared" si="24"/>
        <v>258683.33333333334</v>
      </c>
    </row>
    <row r="83" spans="5:13" ht="15">
      <c r="E83" s="1" t="s">
        <v>41</v>
      </c>
      <c r="F83" s="54" t="s">
        <v>118</v>
      </c>
      <c r="G83" s="29">
        <v>3652000</v>
      </c>
      <c r="H83" s="30">
        <f t="shared" si="19"/>
        <v>2434666.6666666665</v>
      </c>
      <c r="I83" s="30">
        <f t="shared" si="20"/>
        <v>1826000</v>
      </c>
      <c r="J83" s="30">
        <f t="shared" si="21"/>
        <v>1217333.3333333333</v>
      </c>
      <c r="K83" s="30">
        <f t="shared" si="22"/>
        <v>913000</v>
      </c>
      <c r="L83" s="30">
        <f t="shared" si="23"/>
        <v>608666.6666666666</v>
      </c>
      <c r="M83" s="30">
        <f t="shared" si="24"/>
        <v>304333.3333333333</v>
      </c>
    </row>
    <row r="84" spans="5:13" ht="15">
      <c r="E84" s="1" t="s">
        <v>39</v>
      </c>
      <c r="F84" s="1" t="s">
        <v>46</v>
      </c>
      <c r="G84" s="29">
        <v>4150000</v>
      </c>
      <c r="H84" s="30">
        <f t="shared" si="19"/>
        <v>2766666.6666666665</v>
      </c>
      <c r="I84" s="30">
        <f t="shared" si="20"/>
        <v>2075000</v>
      </c>
      <c r="J84" s="30">
        <f t="shared" si="21"/>
        <v>1383333.3333333333</v>
      </c>
      <c r="K84" s="30">
        <f t="shared" si="22"/>
        <v>1037500</v>
      </c>
      <c r="L84" s="30">
        <f t="shared" si="23"/>
        <v>691666.6666666666</v>
      </c>
      <c r="M84" s="29">
        <f t="shared" si="24"/>
        <v>345833.3333333333</v>
      </c>
    </row>
    <row r="85" spans="5:13" ht="15">
      <c r="E85" s="1" t="s">
        <v>39</v>
      </c>
      <c r="F85" s="1" t="s">
        <v>47</v>
      </c>
      <c r="G85" s="29">
        <v>3090000</v>
      </c>
      <c r="H85" s="30">
        <f t="shared" si="19"/>
        <v>2060000</v>
      </c>
      <c r="I85" s="30">
        <f t="shared" si="20"/>
        <v>1545000</v>
      </c>
      <c r="J85" s="30">
        <f t="shared" si="21"/>
        <v>1030000</v>
      </c>
      <c r="K85" s="30">
        <f t="shared" si="22"/>
        <v>772500</v>
      </c>
      <c r="L85" s="30">
        <f t="shared" si="23"/>
        <v>515000</v>
      </c>
      <c r="M85" s="29">
        <f t="shared" si="24"/>
        <v>257500</v>
      </c>
    </row>
    <row r="86" spans="5:13" ht="15">
      <c r="E86" s="1" t="s">
        <v>39</v>
      </c>
      <c r="F86" s="1" t="s">
        <v>77</v>
      </c>
      <c r="G86" s="29">
        <v>4150000</v>
      </c>
      <c r="H86" s="30">
        <f t="shared" si="19"/>
        <v>2766666.6666666665</v>
      </c>
      <c r="I86" s="30">
        <f t="shared" si="20"/>
        <v>2075000</v>
      </c>
      <c r="J86" s="30">
        <f t="shared" si="21"/>
        <v>1383333.3333333333</v>
      </c>
      <c r="K86" s="30">
        <f t="shared" si="22"/>
        <v>1037500</v>
      </c>
      <c r="L86" s="30">
        <f t="shared" si="23"/>
        <v>691666.6666666666</v>
      </c>
      <c r="M86" s="29">
        <f t="shared" si="24"/>
        <v>345833.3333333333</v>
      </c>
    </row>
    <row r="87" spans="5:13" ht="15">
      <c r="E87" s="1" t="s">
        <v>39</v>
      </c>
      <c r="F87" s="1" t="s">
        <v>76</v>
      </c>
      <c r="G87" s="29">
        <v>3300000</v>
      </c>
      <c r="H87" s="30">
        <f t="shared" si="19"/>
        <v>2200000</v>
      </c>
      <c r="I87" s="30">
        <f t="shared" si="20"/>
        <v>1650000</v>
      </c>
      <c r="J87" s="30">
        <f t="shared" si="21"/>
        <v>1100000</v>
      </c>
      <c r="K87" s="30">
        <f t="shared" si="22"/>
        <v>825000</v>
      </c>
      <c r="L87" s="30">
        <f t="shared" si="23"/>
        <v>550000</v>
      </c>
      <c r="M87" s="29">
        <f t="shared" si="24"/>
        <v>275000</v>
      </c>
    </row>
    <row r="88" spans="5:13" ht="15">
      <c r="E88" s="1" t="s">
        <v>39</v>
      </c>
      <c r="F88" s="1" t="s">
        <v>78</v>
      </c>
      <c r="G88" s="29">
        <v>3300000</v>
      </c>
      <c r="H88" s="30">
        <f t="shared" si="19"/>
        <v>2200000</v>
      </c>
      <c r="I88" s="30">
        <f t="shared" si="20"/>
        <v>1650000</v>
      </c>
      <c r="J88" s="30">
        <f t="shared" si="21"/>
        <v>1100000</v>
      </c>
      <c r="K88" s="30">
        <f t="shared" si="22"/>
        <v>825000</v>
      </c>
      <c r="L88" s="30">
        <f t="shared" si="23"/>
        <v>550000</v>
      </c>
      <c r="M88" s="29">
        <f t="shared" si="24"/>
        <v>275000</v>
      </c>
    </row>
    <row r="89" spans="5:13" ht="15">
      <c r="E89" s="1" t="s">
        <v>39</v>
      </c>
      <c r="F89" s="1" t="s">
        <v>79</v>
      </c>
      <c r="G89" s="29">
        <v>3300000</v>
      </c>
      <c r="H89" s="30">
        <f t="shared" si="19"/>
        <v>2200000</v>
      </c>
      <c r="I89" s="30">
        <f t="shared" si="20"/>
        <v>1650000</v>
      </c>
      <c r="J89" s="30">
        <f t="shared" si="21"/>
        <v>1100000</v>
      </c>
      <c r="K89" s="30">
        <f t="shared" si="22"/>
        <v>825000</v>
      </c>
      <c r="L89" s="30">
        <f t="shared" si="23"/>
        <v>550000</v>
      </c>
      <c r="M89" s="29">
        <f t="shared" si="24"/>
        <v>275000</v>
      </c>
    </row>
    <row r="90" spans="5:13" ht="15">
      <c r="E90" s="1" t="s">
        <v>39</v>
      </c>
      <c r="F90" s="1" t="s">
        <v>81</v>
      </c>
      <c r="G90" s="29">
        <v>2340000</v>
      </c>
      <c r="H90" s="30">
        <f t="shared" si="19"/>
        <v>1560000</v>
      </c>
      <c r="I90" s="30">
        <f t="shared" si="20"/>
        <v>1170000</v>
      </c>
      <c r="J90" s="30">
        <f t="shared" si="21"/>
        <v>780000</v>
      </c>
      <c r="K90" s="30">
        <f t="shared" si="22"/>
        <v>585000</v>
      </c>
      <c r="L90" s="30">
        <f t="shared" si="23"/>
        <v>390000</v>
      </c>
      <c r="M90" s="29">
        <f t="shared" si="24"/>
        <v>195000</v>
      </c>
    </row>
    <row r="91" spans="5:13" ht="15">
      <c r="E91" s="1" t="s">
        <v>39</v>
      </c>
      <c r="F91" s="1" t="s">
        <v>80</v>
      </c>
      <c r="G91" s="29">
        <v>2340000</v>
      </c>
      <c r="H91" s="30">
        <f t="shared" si="19"/>
        <v>1560000</v>
      </c>
      <c r="I91" s="30">
        <f t="shared" si="20"/>
        <v>1170000</v>
      </c>
      <c r="J91" s="30">
        <f t="shared" si="21"/>
        <v>780000</v>
      </c>
      <c r="K91" s="30">
        <f t="shared" si="22"/>
        <v>585000</v>
      </c>
      <c r="L91" s="30">
        <f t="shared" si="23"/>
        <v>390000</v>
      </c>
      <c r="M91" s="29">
        <f t="shared" si="24"/>
        <v>195000</v>
      </c>
    </row>
    <row r="92" spans="5:13" ht="15">
      <c r="E92" s="1" t="s">
        <v>39</v>
      </c>
      <c r="F92" s="1" t="s">
        <v>82</v>
      </c>
      <c r="G92" s="29">
        <v>2340000</v>
      </c>
      <c r="H92" s="30">
        <f t="shared" si="19"/>
        <v>1560000</v>
      </c>
      <c r="I92" s="30">
        <f t="shared" si="20"/>
        <v>1170000</v>
      </c>
      <c r="J92" s="30">
        <f t="shared" si="21"/>
        <v>780000</v>
      </c>
      <c r="K92" s="30">
        <f t="shared" si="22"/>
        <v>585000</v>
      </c>
      <c r="L92" s="30">
        <f t="shared" si="23"/>
        <v>390000</v>
      </c>
      <c r="M92" s="29">
        <f t="shared" si="24"/>
        <v>195000</v>
      </c>
    </row>
    <row r="93" spans="5:13" ht="15">
      <c r="E93" s="1" t="s">
        <v>39</v>
      </c>
      <c r="F93" s="1" t="s">
        <v>83</v>
      </c>
      <c r="G93" s="29">
        <v>2340000</v>
      </c>
      <c r="H93" s="30">
        <f t="shared" si="19"/>
        <v>1560000</v>
      </c>
      <c r="I93" s="30">
        <f t="shared" si="20"/>
        <v>1170000</v>
      </c>
      <c r="J93" s="30">
        <f t="shared" si="21"/>
        <v>780000</v>
      </c>
      <c r="K93" s="30">
        <f t="shared" si="22"/>
        <v>585000</v>
      </c>
      <c r="L93" s="30">
        <f t="shared" si="23"/>
        <v>390000</v>
      </c>
      <c r="M93" s="29">
        <f t="shared" si="24"/>
        <v>195000</v>
      </c>
    </row>
    <row r="94" spans="5:13" ht="15">
      <c r="E94" s="51" t="s">
        <v>39</v>
      </c>
      <c r="F94" s="1" t="s">
        <v>84</v>
      </c>
      <c r="G94" s="30">
        <v>2340000</v>
      </c>
      <c r="H94" s="30">
        <f aca="true" t="shared" si="25" ref="H94:H101">(G94/3*2)</f>
        <v>1560000</v>
      </c>
      <c r="I94" s="30">
        <f aca="true" t="shared" si="26" ref="I94:I101">(G94/2)</f>
        <v>1170000</v>
      </c>
      <c r="J94" s="30">
        <f aca="true" t="shared" si="27" ref="J94:J101">(G94/3)</f>
        <v>780000</v>
      </c>
      <c r="K94" s="30">
        <f aca="true" t="shared" si="28" ref="K94:K101">(G94/4)</f>
        <v>585000</v>
      </c>
      <c r="L94" s="30">
        <f aca="true" t="shared" si="29" ref="L94:L101">(G94/6)</f>
        <v>390000</v>
      </c>
      <c r="M94" s="30">
        <f aca="true" t="shared" si="30" ref="M94:M101">(G94/12)</f>
        <v>195000</v>
      </c>
    </row>
    <row r="95" spans="5:13" ht="15">
      <c r="E95" s="51" t="s">
        <v>39</v>
      </c>
      <c r="F95" s="1" t="s">
        <v>85</v>
      </c>
      <c r="G95" s="30">
        <v>2340000</v>
      </c>
      <c r="H95" s="30">
        <f t="shared" si="25"/>
        <v>1560000</v>
      </c>
      <c r="I95" s="30">
        <f t="shared" si="26"/>
        <v>1170000</v>
      </c>
      <c r="J95" s="30">
        <f t="shared" si="27"/>
        <v>780000</v>
      </c>
      <c r="K95" s="30">
        <f t="shared" si="28"/>
        <v>585000</v>
      </c>
      <c r="L95" s="30">
        <f t="shared" si="29"/>
        <v>390000</v>
      </c>
      <c r="M95" s="30">
        <f t="shared" si="30"/>
        <v>195000</v>
      </c>
    </row>
    <row r="96" spans="5:13" ht="15">
      <c r="E96" s="51" t="s">
        <v>39</v>
      </c>
      <c r="F96" s="1" t="s">
        <v>86</v>
      </c>
      <c r="G96" s="30">
        <v>2340000</v>
      </c>
      <c r="H96" s="30">
        <f t="shared" si="25"/>
        <v>1560000</v>
      </c>
      <c r="I96" s="30">
        <f t="shared" si="26"/>
        <v>1170000</v>
      </c>
      <c r="J96" s="30">
        <f t="shared" si="27"/>
        <v>780000</v>
      </c>
      <c r="K96" s="30">
        <f t="shared" si="28"/>
        <v>585000</v>
      </c>
      <c r="L96" s="30">
        <f t="shared" si="29"/>
        <v>390000</v>
      </c>
      <c r="M96" s="30">
        <f t="shared" si="30"/>
        <v>195000</v>
      </c>
    </row>
    <row r="97" spans="5:13" ht="15">
      <c r="E97" s="51" t="s">
        <v>39</v>
      </c>
      <c r="F97" s="1" t="s">
        <v>87</v>
      </c>
      <c r="G97" s="30">
        <v>2340000</v>
      </c>
      <c r="H97" s="30">
        <f t="shared" si="25"/>
        <v>1560000</v>
      </c>
      <c r="I97" s="30">
        <f t="shared" si="26"/>
        <v>1170000</v>
      </c>
      <c r="J97" s="30">
        <f t="shared" si="27"/>
        <v>780000</v>
      </c>
      <c r="K97" s="30">
        <f t="shared" si="28"/>
        <v>585000</v>
      </c>
      <c r="L97" s="30">
        <f t="shared" si="29"/>
        <v>390000</v>
      </c>
      <c r="M97" s="30">
        <f t="shared" si="30"/>
        <v>195000</v>
      </c>
    </row>
    <row r="98" spans="5:13" ht="15">
      <c r="E98" s="51" t="s">
        <v>39</v>
      </c>
      <c r="F98" s="1" t="s">
        <v>88</v>
      </c>
      <c r="G98" s="30">
        <v>2340000</v>
      </c>
      <c r="H98" s="30">
        <f t="shared" si="25"/>
        <v>1560000</v>
      </c>
      <c r="I98" s="30">
        <f t="shared" si="26"/>
        <v>1170000</v>
      </c>
      <c r="J98" s="30">
        <f t="shared" si="27"/>
        <v>780000</v>
      </c>
      <c r="K98" s="30">
        <f t="shared" si="28"/>
        <v>585000</v>
      </c>
      <c r="L98" s="30">
        <f t="shared" si="29"/>
        <v>390000</v>
      </c>
      <c r="M98" s="30">
        <f t="shared" si="30"/>
        <v>195000</v>
      </c>
    </row>
    <row r="99" spans="5:13" ht="15">
      <c r="E99" s="51" t="s">
        <v>39</v>
      </c>
      <c r="F99" s="1" t="s">
        <v>89</v>
      </c>
      <c r="G99" s="30">
        <v>2340000</v>
      </c>
      <c r="H99" s="30">
        <f t="shared" si="25"/>
        <v>1560000</v>
      </c>
      <c r="I99" s="30">
        <f t="shared" si="26"/>
        <v>1170000</v>
      </c>
      <c r="J99" s="30">
        <f t="shared" si="27"/>
        <v>780000</v>
      </c>
      <c r="K99" s="30">
        <f t="shared" si="28"/>
        <v>585000</v>
      </c>
      <c r="L99" s="30">
        <f t="shared" si="29"/>
        <v>390000</v>
      </c>
      <c r="M99" s="30">
        <f t="shared" si="30"/>
        <v>195000</v>
      </c>
    </row>
    <row r="100" spans="5:13" ht="15">
      <c r="E100" s="51" t="s">
        <v>39</v>
      </c>
      <c r="F100" s="1" t="s">
        <v>90</v>
      </c>
      <c r="G100" s="30">
        <v>2340000</v>
      </c>
      <c r="H100" s="30">
        <f t="shared" si="25"/>
        <v>1560000</v>
      </c>
      <c r="I100" s="30">
        <f t="shared" si="26"/>
        <v>1170000</v>
      </c>
      <c r="J100" s="30">
        <f t="shared" si="27"/>
        <v>780000</v>
      </c>
      <c r="K100" s="30">
        <f t="shared" si="28"/>
        <v>585000</v>
      </c>
      <c r="L100" s="30">
        <f t="shared" si="29"/>
        <v>390000</v>
      </c>
      <c r="M100" s="30">
        <f t="shared" si="30"/>
        <v>195000</v>
      </c>
    </row>
    <row r="101" spans="5:13" ht="15">
      <c r="E101" s="51" t="s">
        <v>39</v>
      </c>
      <c r="F101" s="1" t="s">
        <v>91</v>
      </c>
      <c r="G101" s="30">
        <v>2340000</v>
      </c>
      <c r="H101" s="30">
        <f t="shared" si="25"/>
        <v>1560000</v>
      </c>
      <c r="I101" s="30">
        <f t="shared" si="26"/>
        <v>1170000</v>
      </c>
      <c r="J101" s="30">
        <f t="shared" si="27"/>
        <v>780000</v>
      </c>
      <c r="K101" s="30">
        <f t="shared" si="28"/>
        <v>585000</v>
      </c>
      <c r="L101" s="30">
        <f t="shared" si="29"/>
        <v>390000</v>
      </c>
      <c r="M101" s="30">
        <f t="shared" si="30"/>
        <v>195000</v>
      </c>
    </row>
    <row r="102" spans="5:13" ht="15">
      <c r="E102" s="51" t="s">
        <v>42</v>
      </c>
      <c r="F102" s="1" t="s">
        <v>55</v>
      </c>
      <c r="G102" s="30">
        <v>6400000</v>
      </c>
      <c r="H102" s="30">
        <v>4266666.666666667</v>
      </c>
      <c r="I102" s="30">
        <v>3200000</v>
      </c>
      <c r="J102" s="30">
        <v>2133333.3333333335</v>
      </c>
      <c r="K102" s="30">
        <v>1600000</v>
      </c>
      <c r="L102" s="30">
        <v>1066666.6666666667</v>
      </c>
      <c r="M102" s="30">
        <v>533333.3333333334</v>
      </c>
    </row>
    <row r="103" spans="5:13" ht="15">
      <c r="E103" s="51" t="s">
        <v>42</v>
      </c>
      <c r="F103" s="1" t="s">
        <v>43</v>
      </c>
      <c r="G103" s="30">
        <v>7500000</v>
      </c>
      <c r="H103" s="30">
        <v>5000000</v>
      </c>
      <c r="I103" s="30">
        <v>3750000</v>
      </c>
      <c r="J103" s="30">
        <v>2500000</v>
      </c>
      <c r="K103" s="30">
        <v>1875000</v>
      </c>
      <c r="L103" s="30">
        <v>1250000</v>
      </c>
      <c r="M103" s="30">
        <v>625000</v>
      </c>
    </row>
    <row r="104" spans="5:13" ht="15">
      <c r="E104" s="51" t="s">
        <v>42</v>
      </c>
      <c r="F104" s="1" t="s">
        <v>56</v>
      </c>
      <c r="G104" s="30">
        <v>7500000</v>
      </c>
      <c r="H104" s="30">
        <v>5000000</v>
      </c>
      <c r="I104" s="30">
        <v>3750000</v>
      </c>
      <c r="J104" s="30">
        <v>2500000</v>
      </c>
      <c r="K104" s="30">
        <v>1875000</v>
      </c>
      <c r="L104" s="30">
        <v>1250000</v>
      </c>
      <c r="M104" s="30">
        <v>625000</v>
      </c>
    </row>
    <row r="105" spans="5:13" ht="15">
      <c r="E105" s="51" t="s">
        <v>42</v>
      </c>
      <c r="F105" s="1" t="s">
        <v>57</v>
      </c>
      <c r="G105" s="30">
        <v>800000</v>
      </c>
      <c r="H105" s="30">
        <v>533333.3333333334</v>
      </c>
      <c r="I105" s="30">
        <v>400000</v>
      </c>
      <c r="J105" s="30">
        <v>266666.6666666667</v>
      </c>
      <c r="K105" s="30">
        <v>200000</v>
      </c>
      <c r="L105" s="30">
        <v>133333.33333333334</v>
      </c>
      <c r="M105" s="30">
        <v>66666.66666666667</v>
      </c>
    </row>
    <row r="106" spans="5:13" ht="15">
      <c r="E106" s="51" t="s">
        <v>42</v>
      </c>
      <c r="F106" s="1" t="s">
        <v>58</v>
      </c>
      <c r="G106" s="30">
        <v>3320000</v>
      </c>
      <c r="H106" s="30">
        <v>2213333.3333333335</v>
      </c>
      <c r="I106" s="30">
        <v>1660000</v>
      </c>
      <c r="J106" s="30">
        <v>1106666.6666666667</v>
      </c>
      <c r="K106" s="30">
        <v>830000</v>
      </c>
      <c r="L106" s="30">
        <v>553333.3333333334</v>
      </c>
      <c r="M106" s="30">
        <v>276666.6666666667</v>
      </c>
    </row>
    <row r="107" spans="5:13" ht="15">
      <c r="E107" s="51" t="s">
        <v>42</v>
      </c>
      <c r="F107" s="1" t="s">
        <v>59</v>
      </c>
      <c r="G107" s="30">
        <v>4250000</v>
      </c>
      <c r="H107" s="30">
        <v>2833333.3333333335</v>
      </c>
      <c r="I107" s="30">
        <v>2125000</v>
      </c>
      <c r="J107" s="30">
        <v>1416666.6666666667</v>
      </c>
      <c r="K107" s="30">
        <v>1062500</v>
      </c>
      <c r="L107" s="30">
        <v>708333.3333333334</v>
      </c>
      <c r="M107" s="30">
        <v>354166.6666666667</v>
      </c>
    </row>
    <row r="108" spans="5:13" ht="15">
      <c r="E108" s="51" t="s">
        <v>42</v>
      </c>
      <c r="F108" s="1" t="s">
        <v>60</v>
      </c>
      <c r="G108" s="30">
        <v>2600000</v>
      </c>
      <c r="H108" s="30">
        <v>1733333.3333333333</v>
      </c>
      <c r="I108" s="30">
        <v>1300000</v>
      </c>
      <c r="J108" s="30">
        <v>866666.6666666666</v>
      </c>
      <c r="K108" s="30">
        <v>650000</v>
      </c>
      <c r="L108" s="30">
        <v>433333.3333333333</v>
      </c>
      <c r="M108" s="30">
        <v>216666.66666666666</v>
      </c>
    </row>
    <row r="109" spans="5:13" ht="15">
      <c r="E109" s="51" t="s">
        <v>42</v>
      </c>
      <c r="F109" s="1" t="s">
        <v>61</v>
      </c>
      <c r="G109" s="30">
        <v>3320000</v>
      </c>
      <c r="H109" s="30">
        <v>2213333.3333333335</v>
      </c>
      <c r="I109" s="30">
        <v>1660000</v>
      </c>
      <c r="J109" s="30">
        <v>1106666.6666666667</v>
      </c>
      <c r="K109" s="30">
        <v>830000</v>
      </c>
      <c r="L109" s="30">
        <v>553333.3333333334</v>
      </c>
      <c r="M109" s="30">
        <v>276666.6666666667</v>
      </c>
    </row>
    <row r="110" spans="5:13" ht="15">
      <c r="E110" s="51" t="s">
        <v>42</v>
      </c>
      <c r="F110" s="1" t="s">
        <v>62</v>
      </c>
      <c r="G110" s="30">
        <v>2600000</v>
      </c>
      <c r="H110" s="30">
        <v>1733333.3333333333</v>
      </c>
      <c r="I110" s="30">
        <v>1300000</v>
      </c>
      <c r="J110" s="30">
        <v>866666.6666666666</v>
      </c>
      <c r="K110" s="30">
        <v>650000</v>
      </c>
      <c r="L110" s="30">
        <v>433333.3333333333</v>
      </c>
      <c r="M110" s="30">
        <v>216666.66666666666</v>
      </c>
    </row>
    <row r="111" spans="5:13" ht="15">
      <c r="E111" s="51" t="s">
        <v>42</v>
      </c>
      <c r="F111" s="1" t="s">
        <v>63</v>
      </c>
      <c r="G111" s="30">
        <v>2000000</v>
      </c>
      <c r="H111" s="30">
        <v>1333333.3333333333</v>
      </c>
      <c r="I111" s="30">
        <v>1000000</v>
      </c>
      <c r="J111" s="30">
        <v>666666.6666666666</v>
      </c>
      <c r="K111" s="30">
        <v>500000</v>
      </c>
      <c r="L111" s="30">
        <v>333333.3333333333</v>
      </c>
      <c r="M111" s="30">
        <v>166666.66666666666</v>
      </c>
    </row>
    <row r="112" spans="5:13" ht="15">
      <c r="E112" s="51" t="s">
        <v>42</v>
      </c>
      <c r="F112" s="1" t="s">
        <v>64</v>
      </c>
      <c r="G112" s="30">
        <v>2400000</v>
      </c>
      <c r="H112" s="30">
        <v>1600000</v>
      </c>
      <c r="I112" s="30">
        <v>1200000</v>
      </c>
      <c r="J112" s="30">
        <v>800000</v>
      </c>
      <c r="K112" s="30">
        <v>600000</v>
      </c>
      <c r="L112" s="30">
        <v>400000</v>
      </c>
      <c r="M112" s="30">
        <v>200000</v>
      </c>
    </row>
    <row r="113" spans="5:13" ht="15">
      <c r="E113" s="51" t="s">
        <v>42</v>
      </c>
      <c r="F113" s="1" t="s">
        <v>65</v>
      </c>
      <c r="G113" s="30">
        <v>2400000</v>
      </c>
      <c r="H113" s="30">
        <v>1600000</v>
      </c>
      <c r="I113" s="30">
        <v>1200000</v>
      </c>
      <c r="J113" s="30">
        <v>800000</v>
      </c>
      <c r="K113" s="30">
        <v>600000</v>
      </c>
      <c r="L113" s="30">
        <v>400000</v>
      </c>
      <c r="M113" s="30">
        <v>200000</v>
      </c>
    </row>
    <row r="114" spans="5:13" ht="15">
      <c r="E114" s="51" t="s">
        <v>42</v>
      </c>
      <c r="F114" s="1" t="s">
        <v>66</v>
      </c>
      <c r="G114" s="55">
        <v>3600000</v>
      </c>
      <c r="H114" s="55">
        <v>2400000</v>
      </c>
      <c r="I114" s="55">
        <v>1800000</v>
      </c>
      <c r="J114" s="55">
        <v>1200000</v>
      </c>
      <c r="K114" s="55">
        <v>900000</v>
      </c>
      <c r="L114" s="55">
        <v>600000</v>
      </c>
      <c r="M114" s="55">
        <v>300000</v>
      </c>
    </row>
    <row r="115" spans="5:13" ht="15">
      <c r="E115" s="51" t="s">
        <v>42</v>
      </c>
      <c r="F115" s="1" t="s">
        <v>67</v>
      </c>
      <c r="G115" s="55">
        <v>4000000</v>
      </c>
      <c r="H115" s="55">
        <v>2666666.6666666665</v>
      </c>
      <c r="I115" s="55">
        <v>2000000</v>
      </c>
      <c r="J115" s="55">
        <v>1333333.3333333333</v>
      </c>
      <c r="K115" s="55">
        <v>1000000</v>
      </c>
      <c r="L115" s="55">
        <v>666666.6666666666</v>
      </c>
      <c r="M115" s="55">
        <v>333333.3333333333</v>
      </c>
    </row>
    <row r="116" spans="5:13" ht="15">
      <c r="E116" s="51" t="s">
        <v>42</v>
      </c>
      <c r="F116" s="1" t="s">
        <v>68</v>
      </c>
      <c r="G116" s="55">
        <v>5400000</v>
      </c>
      <c r="H116" s="55">
        <v>3600000</v>
      </c>
      <c r="I116" s="55">
        <v>2700000</v>
      </c>
      <c r="J116" s="55">
        <v>1800000</v>
      </c>
      <c r="K116" s="55">
        <v>1350000</v>
      </c>
      <c r="L116" s="55">
        <v>900000</v>
      </c>
      <c r="M116" s="55">
        <v>450000</v>
      </c>
    </row>
    <row r="117" spans="5:13" ht="15">
      <c r="E117" s="51" t="s">
        <v>42</v>
      </c>
      <c r="F117" s="1" t="s">
        <v>69</v>
      </c>
      <c r="G117" s="55">
        <v>5400000</v>
      </c>
      <c r="H117" s="55">
        <v>3600000</v>
      </c>
      <c r="I117" s="55">
        <v>2700000</v>
      </c>
      <c r="J117" s="55">
        <v>1800000</v>
      </c>
      <c r="K117" s="55">
        <v>1350000</v>
      </c>
      <c r="L117" s="55">
        <v>900000</v>
      </c>
      <c r="M117" s="55">
        <v>450000</v>
      </c>
    </row>
    <row r="118" spans="5:13" ht="15">
      <c r="E118" s="51" t="s">
        <v>42</v>
      </c>
      <c r="F118" s="1" t="s">
        <v>70</v>
      </c>
      <c r="G118" s="55">
        <v>5600000</v>
      </c>
      <c r="H118" s="55">
        <v>3733333.3333333335</v>
      </c>
      <c r="I118" s="55">
        <v>2800000</v>
      </c>
      <c r="J118" s="55">
        <v>1866666.6666666667</v>
      </c>
      <c r="K118" s="55">
        <v>1400000</v>
      </c>
      <c r="L118" s="55">
        <v>933333.3333333334</v>
      </c>
      <c r="M118" s="55">
        <v>466666.6666666667</v>
      </c>
    </row>
    <row r="119" spans="5:13" ht="15">
      <c r="E119" s="51" t="s">
        <v>42</v>
      </c>
      <c r="F119" s="1" t="s">
        <v>71</v>
      </c>
      <c r="G119" s="55">
        <v>5600000</v>
      </c>
      <c r="H119" s="55">
        <v>3733333.3333333335</v>
      </c>
      <c r="I119" s="55">
        <v>2800000</v>
      </c>
      <c r="J119" s="55">
        <v>1866666.6666666667</v>
      </c>
      <c r="K119" s="55">
        <v>1400000</v>
      </c>
      <c r="L119" s="55">
        <v>933333.3333333334</v>
      </c>
      <c r="M119" s="55">
        <v>466666.6666666667</v>
      </c>
    </row>
    <row r="120" spans="5:13" ht="15">
      <c r="E120" s="51" t="s">
        <v>42</v>
      </c>
      <c r="F120" s="1" t="s">
        <v>72</v>
      </c>
      <c r="G120" s="55">
        <v>6000000</v>
      </c>
      <c r="H120" s="55">
        <v>4000000</v>
      </c>
      <c r="I120" s="55">
        <v>3000000</v>
      </c>
      <c r="J120" s="55">
        <v>2000000</v>
      </c>
      <c r="K120" s="55">
        <v>1500000</v>
      </c>
      <c r="L120" s="55">
        <v>1000000</v>
      </c>
      <c r="M120" s="55">
        <v>500000</v>
      </c>
    </row>
    <row r="121" spans="5:13" ht="15">
      <c r="E121" s="51" t="s">
        <v>42</v>
      </c>
      <c r="F121" s="1" t="s">
        <v>73</v>
      </c>
      <c r="G121" s="55">
        <v>3600000</v>
      </c>
      <c r="H121" s="55">
        <v>2400000</v>
      </c>
      <c r="I121" s="55">
        <v>1800000</v>
      </c>
      <c r="J121" s="55">
        <v>1200000</v>
      </c>
      <c r="K121" s="55">
        <v>900000</v>
      </c>
      <c r="L121" s="55">
        <v>600000</v>
      </c>
      <c r="M121" s="55">
        <v>300000</v>
      </c>
    </row>
    <row r="122" spans="5:13" ht="15">
      <c r="E122" s="51" t="s">
        <v>42</v>
      </c>
      <c r="F122" s="1" t="s">
        <v>74</v>
      </c>
      <c r="G122" s="55">
        <v>1200000</v>
      </c>
      <c r="H122" s="55">
        <v>800000</v>
      </c>
      <c r="I122" s="55">
        <v>600000</v>
      </c>
      <c r="J122" s="55">
        <v>400000</v>
      </c>
      <c r="K122" s="55">
        <v>300000</v>
      </c>
      <c r="L122" s="55">
        <v>200000</v>
      </c>
      <c r="M122" s="55">
        <v>100000</v>
      </c>
    </row>
    <row r="123" spans="5:13" ht="15">
      <c r="E123" s="51" t="s">
        <v>42</v>
      </c>
      <c r="F123" s="1" t="s">
        <v>75</v>
      </c>
      <c r="G123" s="55">
        <v>4000000</v>
      </c>
      <c r="H123" s="55">
        <v>2666666.6666666665</v>
      </c>
      <c r="I123" s="55">
        <v>2000000</v>
      </c>
      <c r="J123" s="55">
        <v>1333333.3333333333</v>
      </c>
      <c r="K123" s="55">
        <v>1000000</v>
      </c>
      <c r="L123" s="55">
        <v>666666.6666666666</v>
      </c>
      <c r="M123" s="55">
        <v>333333.3333333333</v>
      </c>
    </row>
    <row r="124" spans="5:13" ht="15">
      <c r="E124" s="51"/>
      <c r="G124" s="55"/>
      <c r="H124" s="55"/>
      <c r="I124" s="55"/>
      <c r="J124" s="55"/>
      <c r="K124" s="55"/>
      <c r="L124" s="55"/>
      <c r="M124" s="55"/>
    </row>
    <row r="125" spans="5:13" ht="15">
      <c r="E125" s="51"/>
      <c r="G125" s="55"/>
      <c r="H125" s="55"/>
      <c r="I125" s="55"/>
      <c r="J125" s="55"/>
      <c r="K125" s="55"/>
      <c r="L125" s="55"/>
      <c r="M125" s="55"/>
    </row>
    <row r="126" spans="5:13" ht="15">
      <c r="E126" s="51"/>
      <c r="G126" s="55"/>
      <c r="H126" s="55"/>
      <c r="I126" s="55"/>
      <c r="J126" s="55"/>
      <c r="K126" s="55"/>
      <c r="L126" s="55"/>
      <c r="M126" s="55"/>
    </row>
    <row r="127" spans="5:13" ht="15">
      <c r="E127" s="51"/>
      <c r="G127" s="55"/>
      <c r="H127" s="55"/>
      <c r="I127" s="55"/>
      <c r="J127" s="55"/>
      <c r="K127" s="55"/>
      <c r="L127" s="55"/>
      <c r="M127" s="55"/>
    </row>
    <row r="128" spans="5:13" ht="15">
      <c r="E128" s="51"/>
      <c r="G128" s="55"/>
      <c r="H128" s="55"/>
      <c r="I128" s="55"/>
      <c r="J128" s="55"/>
      <c r="K128" s="55"/>
      <c r="L128" s="55"/>
      <c r="M128" s="55"/>
    </row>
    <row r="129" spans="5:13" ht="15">
      <c r="E129" s="51"/>
      <c r="G129" s="55"/>
      <c r="H129" s="55"/>
      <c r="I129" s="55"/>
      <c r="J129" s="55"/>
      <c r="K129" s="55"/>
      <c r="L129" s="55"/>
      <c r="M129" s="55"/>
    </row>
    <row r="130" spans="5:13" ht="15">
      <c r="E130" s="51"/>
      <c r="G130" s="55"/>
      <c r="H130" s="55"/>
      <c r="I130" s="55"/>
      <c r="J130" s="55"/>
      <c r="K130" s="55"/>
      <c r="L130" s="55"/>
      <c r="M130" s="55"/>
    </row>
    <row r="131" spans="5:13" ht="15">
      <c r="E131" s="51"/>
      <c r="G131" s="55"/>
      <c r="H131" s="55"/>
      <c r="I131" s="55"/>
      <c r="J131" s="55"/>
      <c r="K131" s="55"/>
      <c r="L131" s="55"/>
      <c r="M131" s="55"/>
    </row>
    <row r="132" spans="5:13" ht="15">
      <c r="E132" s="51"/>
      <c r="G132" s="55"/>
      <c r="H132" s="55"/>
      <c r="I132" s="55"/>
      <c r="J132" s="55"/>
      <c r="K132" s="55"/>
      <c r="L132" s="55"/>
      <c r="M132" s="55"/>
    </row>
    <row r="133" spans="5:13" ht="15">
      <c r="E133" s="51"/>
      <c r="G133" s="55"/>
      <c r="H133" s="55"/>
      <c r="I133" s="55"/>
      <c r="J133" s="55"/>
      <c r="K133" s="55"/>
      <c r="L133" s="55"/>
      <c r="M133" s="55"/>
    </row>
  </sheetData>
  <sheetProtection/>
  <mergeCells count="1">
    <mergeCell ref="G1:I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 Latin American Channels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Cleon</dc:creator>
  <cp:keywords/>
  <dc:description/>
  <cp:lastModifiedBy>Human01</cp:lastModifiedBy>
  <dcterms:created xsi:type="dcterms:W3CDTF">2010-01-08T03:15:21Z</dcterms:created>
  <dcterms:modified xsi:type="dcterms:W3CDTF">2014-10-23T17:25:56Z</dcterms:modified>
  <cp:category/>
  <cp:version/>
  <cp:contentType/>
  <cp:contentStatus/>
</cp:coreProperties>
</file>